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13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beckgreener.sharepoint.com/sites/JRJPH/Shared Documents/General/"/>
    </mc:Choice>
  </mc:AlternateContent>
  <xr:revisionPtr revIDLastSave="9461" documentId="8_{47535F5E-7E93-4D35-90CD-A8CA5E47D17F}" xr6:coauthVersionLast="47" xr6:coauthVersionMax="47" xr10:uidLastSave="{057705D2-F024-4721-8236-0EA667FB2120}"/>
  <bookViews>
    <workbookView xWindow="-20268" yWindow="276" windowWidth="20376" windowHeight="12216" xr2:uid="{00000000-000D-0000-FFFF-FFFF00000000}"/>
  </bookViews>
  <sheets>
    <sheet name="Player Guesses" sheetId="5" r:id="rId1"/>
    <sheet name="Game Scores" sheetId="1" r:id="rId2"/>
    <sheet name="Result Sheet" sheetId="3" r:id="rId3"/>
    <sheet name="Nearest Bull" sheetId="4" r:id="rId4"/>
    <sheet name="Calculation Sheet" sheetId="6" r:id="rId5"/>
    <sheet name="User-friendly Predictions" sheetId="7" r:id="rId6"/>
    <sheet name="Email chase sheet" sheetId="9" r:id="rId7"/>
  </sheets>
  <definedNames>
    <definedName name="_xlnm._FilterDatabase" localSheetId="2" hidden="1">'Result Sheet'!$B$3:$I$56</definedName>
  </definedNames>
  <calcPr calcId="191028"/>
  <pivotCaches>
    <pivotCache cacheId="1437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6" l="1"/>
  <c r="O3" i="6"/>
  <c r="N3" i="6"/>
  <c r="M3" i="6"/>
  <c r="L3" i="6"/>
  <c r="K3" i="6"/>
  <c r="J3" i="6"/>
  <c r="I3" i="6"/>
  <c r="H3" i="6"/>
  <c r="G3" i="6"/>
  <c r="F3" i="6"/>
  <c r="E3" i="6"/>
  <c r="D3" i="6"/>
  <c r="C3" i="6"/>
  <c r="B3" i="6"/>
  <c r="C60" i="3"/>
  <c r="D60" i="3"/>
  <c r="E60" i="3"/>
  <c r="F60" i="3"/>
  <c r="G60" i="3"/>
  <c r="A51" i="7"/>
  <c r="A52" i="7"/>
  <c r="A53" i="7"/>
  <c r="A54" i="7"/>
  <c r="A55" i="7"/>
  <c r="A56" i="7"/>
  <c r="A57" i="7"/>
  <c r="A58" i="7"/>
  <c r="A59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B53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B55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B57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B58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B59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G2" i="1"/>
  <c r="B59" i="3"/>
  <c r="D64" i="5"/>
  <c r="D65" i="5" s="1"/>
  <c r="D71" i="5"/>
  <c r="E19" i="4"/>
  <c r="A54" i="6"/>
  <c r="A55" i="6"/>
  <c r="A56" i="6"/>
  <c r="A57" i="6"/>
  <c r="A58" i="6"/>
  <c r="A59" i="6"/>
  <c r="B20" i="3"/>
  <c r="B57" i="3"/>
  <c r="B56" i="3"/>
  <c r="B52" i="3"/>
  <c r="B55" i="3"/>
  <c r="B54" i="3"/>
  <c r="B53" i="3"/>
  <c r="A62" i="4"/>
  <c r="B62" i="4"/>
  <c r="C62" i="4"/>
  <c r="D62" i="4"/>
  <c r="E62" i="4"/>
  <c r="F62" i="4"/>
  <c r="L62" i="4" s="1"/>
  <c r="A60" i="4"/>
  <c r="B60" i="4"/>
  <c r="C60" i="4"/>
  <c r="D60" i="4"/>
  <c r="E60" i="4"/>
  <c r="F60" i="4"/>
  <c r="A61" i="4"/>
  <c r="B61" i="4"/>
  <c r="C61" i="4"/>
  <c r="D61" i="4"/>
  <c r="E61" i="4"/>
  <c r="F61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5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A6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A8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A10" i="7"/>
  <c r="B10" i="7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S10" i="7"/>
  <c r="T10" i="7"/>
  <c r="U10" i="7"/>
  <c r="A11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A18" i="7"/>
  <c r="B18" i="7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A19" i="7"/>
  <c r="B19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A25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A26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A36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A37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A43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A44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S4" i="7"/>
  <c r="T4" i="7"/>
  <c r="R4" i="7"/>
  <c r="O4" i="7"/>
  <c r="P4" i="7"/>
  <c r="N4" i="7"/>
  <c r="K4" i="7"/>
  <c r="L4" i="7"/>
  <c r="J4" i="7"/>
  <c r="U4" i="7"/>
  <c r="Q4" i="7"/>
  <c r="M4" i="7"/>
  <c r="E4" i="7"/>
  <c r="I4" i="7"/>
  <c r="G4" i="7"/>
  <c r="H4" i="7"/>
  <c r="F4" i="7"/>
  <c r="C4" i="7"/>
  <c r="D4" i="7"/>
  <c r="B4" i="7"/>
  <c r="A4" i="7"/>
  <c r="A35" i="6"/>
  <c r="B49" i="3"/>
  <c r="B44" i="3"/>
  <c r="B50" i="3"/>
  <c r="B45" i="3"/>
  <c r="B51" i="3"/>
  <c r="B60" i="3"/>
  <c r="B58" i="3"/>
  <c r="Y62" i="5"/>
  <c r="U62" i="5"/>
  <c r="Q62" i="5"/>
  <c r="M62" i="5"/>
  <c r="I62" i="5"/>
  <c r="B4" i="3"/>
  <c r="B36" i="3"/>
  <c r="B32" i="3"/>
  <c r="B40" i="3"/>
  <c r="B47" i="3"/>
  <c r="D66" i="5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4" i="4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4" i="6"/>
  <c r="B6" i="3"/>
  <c r="B21" i="3"/>
  <c r="B18" i="3"/>
  <c r="B25" i="3"/>
  <c r="B14" i="3"/>
  <c r="B11" i="3"/>
  <c r="B22" i="3"/>
  <c r="B24" i="3"/>
  <c r="B8" i="3"/>
  <c r="B29" i="3"/>
  <c r="B26" i="3"/>
  <c r="B31" i="3"/>
  <c r="B30" i="3"/>
  <c r="B34" i="3"/>
  <c r="B15" i="3"/>
  <c r="B5" i="3"/>
  <c r="B28" i="3"/>
  <c r="B35" i="3"/>
  <c r="B10" i="3"/>
  <c r="B12" i="3"/>
  <c r="B16" i="3"/>
  <c r="B33" i="3"/>
  <c r="B27" i="3"/>
  <c r="B19" i="3"/>
  <c r="B17" i="3"/>
  <c r="B7" i="3"/>
  <c r="B46" i="3"/>
  <c r="B38" i="3"/>
  <c r="B43" i="3"/>
  <c r="B39" i="3"/>
  <c r="B48" i="3"/>
  <c r="B42" i="3"/>
  <c r="B41" i="3"/>
  <c r="B37" i="3"/>
  <c r="B23" i="3"/>
  <c r="B13" i="3"/>
  <c r="B9" i="3"/>
  <c r="B3" i="4"/>
  <c r="H59" i="4" s="1"/>
  <c r="C3" i="4"/>
  <c r="D3" i="4"/>
  <c r="J60" i="4" s="1"/>
  <c r="E3" i="4"/>
  <c r="F3" i="4"/>
  <c r="L61" i="4" s="1"/>
  <c r="B4" i="4"/>
  <c r="C4" i="4"/>
  <c r="D4" i="4"/>
  <c r="E4" i="4"/>
  <c r="F4" i="4"/>
  <c r="B5" i="4"/>
  <c r="C5" i="4"/>
  <c r="D5" i="4"/>
  <c r="J5" i="4" s="1"/>
  <c r="E5" i="4"/>
  <c r="K5" i="4" s="1"/>
  <c r="F5" i="4"/>
  <c r="B6" i="4"/>
  <c r="C6" i="4"/>
  <c r="D6" i="4"/>
  <c r="E6" i="4"/>
  <c r="F6" i="4"/>
  <c r="L6" i="4" s="1"/>
  <c r="B7" i="4"/>
  <c r="C7" i="4"/>
  <c r="I7" i="4" s="1"/>
  <c r="D7" i="4"/>
  <c r="J7" i="4" s="1"/>
  <c r="E7" i="4"/>
  <c r="K7" i="4" s="1"/>
  <c r="F7" i="4"/>
  <c r="L7" i="4" s="1"/>
  <c r="B8" i="4"/>
  <c r="C8" i="4"/>
  <c r="D8" i="4"/>
  <c r="E8" i="4"/>
  <c r="F8" i="4"/>
  <c r="L8" i="4" s="1"/>
  <c r="B9" i="4"/>
  <c r="C9" i="4"/>
  <c r="D9" i="4"/>
  <c r="J9" i="4" s="1"/>
  <c r="E9" i="4"/>
  <c r="F9" i="4"/>
  <c r="L9" i="4" s="1"/>
  <c r="B10" i="4"/>
  <c r="C10" i="4"/>
  <c r="D10" i="4"/>
  <c r="E10" i="4"/>
  <c r="F10" i="4"/>
  <c r="L10" i="4" s="1"/>
  <c r="B11" i="4"/>
  <c r="C11" i="4"/>
  <c r="I11" i="4" s="1"/>
  <c r="D11" i="4"/>
  <c r="J11" i="4" s="1"/>
  <c r="E11" i="4"/>
  <c r="K11" i="4" s="1"/>
  <c r="F11" i="4"/>
  <c r="L11" i="4" s="1"/>
  <c r="B12" i="4"/>
  <c r="C12" i="4"/>
  <c r="D12" i="4"/>
  <c r="E12" i="4"/>
  <c r="F12" i="4"/>
  <c r="L12" i="4" s="1"/>
  <c r="B13" i="4"/>
  <c r="C13" i="4"/>
  <c r="D13" i="4"/>
  <c r="E13" i="4"/>
  <c r="K13" i="4" s="1"/>
  <c r="F13" i="4"/>
  <c r="L13" i="4" s="1"/>
  <c r="B14" i="4"/>
  <c r="C14" i="4"/>
  <c r="D14" i="4"/>
  <c r="E14" i="4"/>
  <c r="F14" i="4"/>
  <c r="B15" i="4"/>
  <c r="H15" i="4" s="1"/>
  <c r="C15" i="4"/>
  <c r="I15" i="4" s="1"/>
  <c r="D15" i="4"/>
  <c r="J15" i="4" s="1"/>
  <c r="E15" i="4"/>
  <c r="K15" i="4" s="1"/>
  <c r="F15" i="4"/>
  <c r="L15" i="4" s="1"/>
  <c r="B16" i="4"/>
  <c r="C16" i="4"/>
  <c r="D16" i="4"/>
  <c r="E16" i="4"/>
  <c r="F16" i="4"/>
  <c r="L16" i="4" s="1"/>
  <c r="B17" i="4"/>
  <c r="C17" i="4"/>
  <c r="D17" i="4"/>
  <c r="J17" i="4" s="1"/>
  <c r="E17" i="4"/>
  <c r="K17" i="4" s="1"/>
  <c r="F17" i="4"/>
  <c r="L17" i="4" s="1"/>
  <c r="B18" i="4"/>
  <c r="C18" i="4"/>
  <c r="D18" i="4"/>
  <c r="E18" i="4"/>
  <c r="F18" i="4"/>
  <c r="L18" i="4" s="1"/>
  <c r="B19" i="4"/>
  <c r="C19" i="4"/>
  <c r="I19" i="4" s="1"/>
  <c r="D19" i="4"/>
  <c r="J19" i="4" s="1"/>
  <c r="K19" i="4"/>
  <c r="F19" i="4"/>
  <c r="L19" i="4" s="1"/>
  <c r="B20" i="4"/>
  <c r="C20" i="4"/>
  <c r="D20" i="4"/>
  <c r="E20" i="4"/>
  <c r="F20" i="4"/>
  <c r="L20" i="4" s="1"/>
  <c r="B21" i="4"/>
  <c r="C21" i="4"/>
  <c r="D21" i="4"/>
  <c r="J21" i="4" s="1"/>
  <c r="E21" i="4"/>
  <c r="K21" i="4" s="1"/>
  <c r="F21" i="4"/>
  <c r="L21" i="4" s="1"/>
  <c r="B22" i="4"/>
  <c r="C22" i="4"/>
  <c r="D22" i="4"/>
  <c r="E22" i="4"/>
  <c r="F22" i="4"/>
  <c r="L22" i="4" s="1"/>
  <c r="B23" i="4"/>
  <c r="C23" i="4"/>
  <c r="D23" i="4"/>
  <c r="J23" i="4" s="1"/>
  <c r="E23" i="4"/>
  <c r="K23" i="4" s="1"/>
  <c r="F23" i="4"/>
  <c r="L23" i="4" s="1"/>
  <c r="B24" i="4"/>
  <c r="C24" i="4"/>
  <c r="D24" i="4"/>
  <c r="E24" i="4"/>
  <c r="F24" i="4"/>
  <c r="L24" i="4" s="1"/>
  <c r="B25" i="4"/>
  <c r="C25" i="4"/>
  <c r="I25" i="4" s="1"/>
  <c r="D25" i="4"/>
  <c r="J25" i="4" s="1"/>
  <c r="E25" i="4"/>
  <c r="K25" i="4" s="1"/>
  <c r="F25" i="4"/>
  <c r="B26" i="4"/>
  <c r="C26" i="4"/>
  <c r="D26" i="4"/>
  <c r="E26" i="4"/>
  <c r="F26" i="4"/>
  <c r="B27" i="4"/>
  <c r="C27" i="4"/>
  <c r="I27" i="4" s="1"/>
  <c r="D27" i="4"/>
  <c r="J27" i="4" s="1"/>
  <c r="E27" i="4"/>
  <c r="K27" i="4" s="1"/>
  <c r="F27" i="4"/>
  <c r="L27" i="4" s="1"/>
  <c r="B28" i="4"/>
  <c r="C28" i="4"/>
  <c r="D28" i="4"/>
  <c r="E28" i="4"/>
  <c r="F28" i="4"/>
  <c r="B29" i="4"/>
  <c r="C29" i="4"/>
  <c r="I29" i="4" s="1"/>
  <c r="D29" i="4"/>
  <c r="J29" i="4" s="1"/>
  <c r="E29" i="4"/>
  <c r="K29" i="4" s="1"/>
  <c r="F29" i="4"/>
  <c r="L29" i="4" s="1"/>
  <c r="B30" i="4"/>
  <c r="C30" i="4"/>
  <c r="D30" i="4"/>
  <c r="E30" i="4"/>
  <c r="F30" i="4"/>
  <c r="L30" i="4" s="1"/>
  <c r="B31" i="4"/>
  <c r="C31" i="4"/>
  <c r="I31" i="4" s="1"/>
  <c r="D31" i="4"/>
  <c r="J31" i="4" s="1"/>
  <c r="E31" i="4"/>
  <c r="K31" i="4" s="1"/>
  <c r="F31" i="4"/>
  <c r="L31" i="4" s="1"/>
  <c r="B32" i="4"/>
  <c r="C32" i="4"/>
  <c r="D32" i="4"/>
  <c r="E32" i="4"/>
  <c r="F32" i="4"/>
  <c r="L32" i="4" s="1"/>
  <c r="B33" i="4"/>
  <c r="C33" i="4"/>
  <c r="D33" i="4"/>
  <c r="J33" i="4" s="1"/>
  <c r="E33" i="4"/>
  <c r="K33" i="4" s="1"/>
  <c r="F33" i="4"/>
  <c r="L33" i="4" s="1"/>
  <c r="B34" i="4"/>
  <c r="C34" i="4"/>
  <c r="D34" i="4"/>
  <c r="E34" i="4"/>
  <c r="F34" i="4"/>
  <c r="B35" i="4"/>
  <c r="C35" i="4"/>
  <c r="I35" i="4" s="1"/>
  <c r="D35" i="4"/>
  <c r="J35" i="4" s="1"/>
  <c r="E35" i="4"/>
  <c r="K35" i="4" s="1"/>
  <c r="F35" i="4"/>
  <c r="L35" i="4" s="1"/>
  <c r="B36" i="4"/>
  <c r="C36" i="4"/>
  <c r="D36" i="4"/>
  <c r="E36" i="4"/>
  <c r="F36" i="4"/>
  <c r="L36" i="4" s="1"/>
  <c r="B37" i="4"/>
  <c r="C37" i="4"/>
  <c r="I37" i="4" s="1"/>
  <c r="D37" i="4"/>
  <c r="J37" i="4" s="1"/>
  <c r="E37" i="4"/>
  <c r="K37" i="4" s="1"/>
  <c r="F37" i="4"/>
  <c r="B38" i="4"/>
  <c r="C38" i="4"/>
  <c r="D38" i="4"/>
  <c r="E38" i="4"/>
  <c r="F38" i="4"/>
  <c r="L38" i="4" s="1"/>
  <c r="B39" i="4"/>
  <c r="C39" i="4"/>
  <c r="I39" i="4" s="1"/>
  <c r="D39" i="4"/>
  <c r="J39" i="4" s="1"/>
  <c r="E39" i="4"/>
  <c r="K39" i="4" s="1"/>
  <c r="F39" i="4"/>
  <c r="B40" i="4"/>
  <c r="C40" i="4"/>
  <c r="I40" i="4" s="1"/>
  <c r="D40" i="4"/>
  <c r="E40" i="4"/>
  <c r="F40" i="4"/>
  <c r="B41" i="4"/>
  <c r="C41" i="4"/>
  <c r="I41" i="4" s="1"/>
  <c r="D41" i="4"/>
  <c r="J41" i="4" s="1"/>
  <c r="E41" i="4"/>
  <c r="K41" i="4" s="1"/>
  <c r="F41" i="4"/>
  <c r="B42" i="4"/>
  <c r="C42" i="4"/>
  <c r="I42" i="4" s="1"/>
  <c r="D42" i="4"/>
  <c r="E42" i="4"/>
  <c r="F42" i="4"/>
  <c r="L42" i="4" s="1"/>
  <c r="B43" i="4"/>
  <c r="H43" i="4" s="1"/>
  <c r="C43" i="4"/>
  <c r="I43" i="4" s="1"/>
  <c r="D43" i="4"/>
  <c r="J43" i="4" s="1"/>
  <c r="E43" i="4"/>
  <c r="K43" i="4" s="1"/>
  <c r="F43" i="4"/>
  <c r="B44" i="4"/>
  <c r="C44" i="4"/>
  <c r="I44" i="4" s="1"/>
  <c r="D44" i="4"/>
  <c r="E44" i="4"/>
  <c r="F44" i="4"/>
  <c r="L44" i="4" s="1"/>
  <c r="B45" i="4"/>
  <c r="C45" i="4"/>
  <c r="I45" i="4" s="1"/>
  <c r="D45" i="4"/>
  <c r="J45" i="4" s="1"/>
  <c r="E45" i="4"/>
  <c r="K45" i="4" s="1"/>
  <c r="F45" i="4"/>
  <c r="L45" i="4" s="1"/>
  <c r="B46" i="4"/>
  <c r="C46" i="4"/>
  <c r="I46" i="4" s="1"/>
  <c r="D46" i="4"/>
  <c r="E46" i="4"/>
  <c r="F46" i="4"/>
  <c r="L46" i="4" s="1"/>
  <c r="B47" i="4"/>
  <c r="H47" i="4" s="1"/>
  <c r="C47" i="4"/>
  <c r="I47" i="4" s="1"/>
  <c r="D47" i="4"/>
  <c r="J47" i="4" s="1"/>
  <c r="E47" i="4"/>
  <c r="K47" i="4" s="1"/>
  <c r="F47" i="4"/>
  <c r="L47" i="4" s="1"/>
  <c r="B48" i="4"/>
  <c r="C48" i="4"/>
  <c r="I48" i="4" s="1"/>
  <c r="D48" i="4"/>
  <c r="E48" i="4"/>
  <c r="F48" i="4"/>
  <c r="L48" i="4" s="1"/>
  <c r="B49" i="4"/>
  <c r="C49" i="4"/>
  <c r="I49" i="4" s="1"/>
  <c r="D49" i="4"/>
  <c r="J49" i="4" s="1"/>
  <c r="E49" i="4"/>
  <c r="K49" i="4" s="1"/>
  <c r="F49" i="4"/>
  <c r="B50" i="4"/>
  <c r="C50" i="4"/>
  <c r="I50" i="4" s="1"/>
  <c r="D50" i="4"/>
  <c r="E50" i="4"/>
  <c r="K50" i="4" s="1"/>
  <c r="F50" i="4"/>
  <c r="B51" i="4"/>
  <c r="H51" i="4" s="1"/>
  <c r="C51" i="4"/>
  <c r="I51" i="4" s="1"/>
  <c r="D51" i="4"/>
  <c r="E51" i="4"/>
  <c r="K51" i="4" s="1"/>
  <c r="F51" i="4"/>
  <c r="L51" i="4" s="1"/>
  <c r="B52" i="4"/>
  <c r="C52" i="4"/>
  <c r="I52" i="4" s="1"/>
  <c r="D52" i="4"/>
  <c r="E52" i="4"/>
  <c r="K52" i="4" s="1"/>
  <c r="F52" i="4"/>
  <c r="L52" i="4" s="1"/>
  <c r="B53" i="4"/>
  <c r="C53" i="4"/>
  <c r="I53" i="4" s="1"/>
  <c r="D53" i="4"/>
  <c r="J53" i="4" s="1"/>
  <c r="E53" i="4"/>
  <c r="K53" i="4" s="1"/>
  <c r="F53" i="4"/>
  <c r="F2" i="1"/>
  <c r="J2" i="1" s="1"/>
  <c r="F3" i="1"/>
  <c r="H3" i="1" s="1"/>
  <c r="G3" i="1"/>
  <c r="F4" i="1"/>
  <c r="J4" i="1" s="1"/>
  <c r="G4" i="1"/>
  <c r="F5" i="1"/>
  <c r="K5" i="1" s="1"/>
  <c r="G5" i="1"/>
  <c r="F6" i="1"/>
  <c r="G6" i="1"/>
  <c r="K6" i="1" s="1"/>
  <c r="F7" i="1"/>
  <c r="G7" i="1"/>
  <c r="J7" i="1" s="1"/>
  <c r="F8" i="1"/>
  <c r="L8" i="1" s="1"/>
  <c r="G8" i="1"/>
  <c r="F9" i="1"/>
  <c r="L9" i="1" s="1"/>
  <c r="G9" i="1"/>
  <c r="F10" i="1"/>
  <c r="L10" i="1" s="1"/>
  <c r="G10" i="1"/>
  <c r="K10" i="1"/>
  <c r="F11" i="1"/>
  <c r="J11" i="1" s="1"/>
  <c r="G11" i="1"/>
  <c r="I11" i="1"/>
  <c r="F12" i="1"/>
  <c r="G12" i="1"/>
  <c r="H12" i="1" s="1"/>
  <c r="F13" i="1"/>
  <c r="G13" i="1"/>
  <c r="K13" i="1" s="1"/>
  <c r="F14" i="1"/>
  <c r="G14" i="1"/>
  <c r="L14" i="1"/>
  <c r="F15" i="1"/>
  <c r="G15" i="1"/>
  <c r="F16" i="1"/>
  <c r="G16" i="1"/>
  <c r="J16" i="1"/>
  <c r="L11" i="1"/>
  <c r="I15" i="1"/>
  <c r="H14" i="1"/>
  <c r="L14" i="4"/>
  <c r="H13" i="1"/>
  <c r="J10" i="1"/>
  <c r="I9" i="1"/>
  <c r="J9" i="1"/>
  <c r="H8" i="1"/>
  <c r="H9" i="1"/>
  <c r="L60" i="4"/>
  <c r="K62" i="4"/>
  <c r="K60" i="4"/>
  <c r="K61" i="4"/>
  <c r="K58" i="4"/>
  <c r="K54" i="4"/>
  <c r="K56" i="4"/>
  <c r="J62" i="4"/>
  <c r="J61" i="4"/>
  <c r="J58" i="4"/>
  <c r="J56" i="4"/>
  <c r="I62" i="4"/>
  <c r="I61" i="4"/>
  <c r="I57" i="4"/>
  <c r="I59" i="4"/>
  <c r="I54" i="4"/>
  <c r="I55" i="4"/>
  <c r="H62" i="4"/>
  <c r="K2" i="1"/>
  <c r="H16" i="4"/>
  <c r="K3" i="1"/>
  <c r="L2" i="1"/>
  <c r="J14" i="1"/>
  <c r="K11" i="1"/>
  <c r="I6" i="1"/>
  <c r="I4" i="1"/>
  <c r="I2" i="1"/>
  <c r="K12" i="1"/>
  <c r="L12" i="1"/>
  <c r="J12" i="1"/>
  <c r="J15" i="1"/>
  <c r="L15" i="1"/>
  <c r="H15" i="1"/>
  <c r="K15" i="1"/>
  <c r="H16" i="1"/>
  <c r="I16" i="1"/>
  <c r="J8" i="1"/>
  <c r="K9" i="1"/>
  <c r="I14" i="1"/>
  <c r="I8" i="1"/>
  <c r="L6" i="1"/>
  <c r="K14" i="1"/>
  <c r="K16" i="1"/>
  <c r="L16" i="1"/>
  <c r="I13" i="1"/>
  <c r="H7" i="1"/>
  <c r="I7" i="1"/>
  <c r="L7" i="1"/>
  <c r="J48" i="4"/>
  <c r="H11" i="1"/>
  <c r="M14" i="1"/>
  <c r="M16" i="1"/>
  <c r="O16" i="1"/>
  <c r="M15" i="1"/>
  <c r="O15" i="1"/>
  <c r="P16" i="1"/>
  <c r="N15" i="1"/>
  <c r="N16" i="1"/>
  <c r="P54" i="6"/>
  <c r="P55" i="6"/>
  <c r="P56" i="6"/>
  <c r="P57" i="6"/>
  <c r="P58" i="6"/>
  <c r="P59" i="6"/>
  <c r="N14" i="1"/>
  <c r="O14" i="1"/>
  <c r="P14" i="1"/>
  <c r="P15" i="1"/>
  <c r="P14" i="6"/>
  <c r="P39" i="6"/>
  <c r="P7" i="6"/>
  <c r="P16" i="6"/>
  <c r="P52" i="6"/>
  <c r="P18" i="6"/>
  <c r="P41" i="6"/>
  <c r="P35" i="6"/>
  <c r="P19" i="6"/>
  <c r="P25" i="6"/>
  <c r="P44" i="6"/>
  <c r="P40" i="6"/>
  <c r="P45" i="6"/>
  <c r="P47" i="6"/>
  <c r="P9" i="6"/>
  <c r="P26" i="6"/>
  <c r="P50" i="6"/>
  <c r="P48" i="6"/>
  <c r="P32" i="6"/>
  <c r="P51" i="6"/>
  <c r="P38" i="6"/>
  <c r="P22" i="6"/>
  <c r="P8" i="6"/>
  <c r="P46" i="6"/>
  <c r="P42" i="6"/>
  <c r="P15" i="6"/>
  <c r="P31" i="6"/>
  <c r="P29" i="6"/>
  <c r="P34" i="6"/>
  <c r="P24" i="6"/>
  <c r="P6" i="6"/>
  <c r="P30" i="6"/>
  <c r="P17" i="6"/>
  <c r="P5" i="6"/>
  <c r="P53" i="6"/>
  <c r="P20" i="6"/>
  <c r="P49" i="6"/>
  <c r="P28" i="6"/>
  <c r="P12" i="6"/>
  <c r="P37" i="6"/>
  <c r="P10" i="6"/>
  <c r="P11" i="6"/>
  <c r="P4" i="6"/>
  <c r="P43" i="6"/>
  <c r="P21" i="6"/>
  <c r="P27" i="6"/>
  <c r="P13" i="6"/>
  <c r="P23" i="6"/>
  <c r="P33" i="6"/>
  <c r="P36" i="6"/>
  <c r="O4" i="6"/>
  <c r="O53" i="6"/>
  <c r="O8" i="6"/>
  <c r="O41" i="6"/>
  <c r="O31" i="6"/>
  <c r="O14" i="6"/>
  <c r="O5" i="6"/>
  <c r="O27" i="6"/>
  <c r="O35" i="6"/>
  <c r="O36" i="6"/>
  <c r="O43" i="6"/>
  <c r="O48" i="6"/>
  <c r="O7" i="6"/>
  <c r="O24" i="6"/>
  <c r="O29" i="6"/>
  <c r="O44" i="6"/>
  <c r="O40" i="6"/>
  <c r="O46" i="6"/>
  <c r="O50" i="6"/>
  <c r="O9" i="6"/>
  <c r="O11" i="6"/>
  <c r="O17" i="6"/>
  <c r="O30" i="6"/>
  <c r="O25" i="6"/>
  <c r="O45" i="6"/>
  <c r="O16" i="6"/>
  <c r="O22" i="6"/>
  <c r="O21" i="6"/>
  <c r="O52" i="6"/>
  <c r="O26" i="6"/>
  <c r="O32" i="6"/>
  <c r="O37" i="6"/>
  <c r="O38" i="6"/>
  <c r="O47" i="6"/>
  <c r="O20" i="6"/>
  <c r="O19" i="6"/>
  <c r="O39" i="6"/>
  <c r="O13" i="6"/>
  <c r="O51" i="6"/>
  <c r="O28" i="6"/>
  <c r="O49" i="6"/>
  <c r="O23" i="6"/>
  <c r="O6" i="6"/>
  <c r="O42" i="6"/>
  <c r="O10" i="6"/>
  <c r="O15" i="6"/>
  <c r="O33" i="6"/>
  <c r="O18" i="6"/>
  <c r="O34" i="6"/>
  <c r="O12" i="6"/>
  <c r="O54" i="6"/>
  <c r="O55" i="6"/>
  <c r="O56" i="6"/>
  <c r="O57" i="6"/>
  <c r="O58" i="6"/>
  <c r="O59" i="6"/>
  <c r="N54" i="6"/>
  <c r="N55" i="6"/>
  <c r="G55" i="3" s="1"/>
  <c r="N56" i="6"/>
  <c r="N57" i="6"/>
  <c r="G57" i="3" s="1"/>
  <c r="N58" i="6"/>
  <c r="N59" i="6"/>
  <c r="G59" i="3" s="1"/>
  <c r="N31" i="6"/>
  <c r="N10" i="6"/>
  <c r="G25" i="3" s="1"/>
  <c r="N28" i="6"/>
  <c r="N18" i="6"/>
  <c r="N46" i="6"/>
  <c r="N41" i="6"/>
  <c r="G40" i="3" s="1"/>
  <c r="N14" i="6"/>
  <c r="N8" i="6"/>
  <c r="N49" i="6"/>
  <c r="N27" i="6"/>
  <c r="G10" i="3" s="1"/>
  <c r="N35" i="6"/>
  <c r="N29" i="6"/>
  <c r="N9" i="6"/>
  <c r="N12" i="6"/>
  <c r="N51" i="6"/>
  <c r="N11" i="6"/>
  <c r="N52" i="6"/>
  <c r="N48" i="6"/>
  <c r="G44" i="3" s="1"/>
  <c r="N24" i="6"/>
  <c r="N7" i="6"/>
  <c r="N5" i="6"/>
  <c r="N17" i="6"/>
  <c r="N26" i="6"/>
  <c r="N20" i="6"/>
  <c r="N33" i="6"/>
  <c r="N39" i="6"/>
  <c r="N21" i="6"/>
  <c r="N47" i="6"/>
  <c r="N6" i="6"/>
  <c r="N4" i="6"/>
  <c r="N16" i="6"/>
  <c r="N53" i="6"/>
  <c r="G53" i="3" s="1"/>
  <c r="N40" i="6"/>
  <c r="N44" i="6"/>
  <c r="N15" i="6"/>
  <c r="N38" i="6"/>
  <c r="N30" i="6"/>
  <c r="N36" i="6"/>
  <c r="N43" i="6"/>
  <c r="N23" i="6"/>
  <c r="N32" i="6"/>
  <c r="N45" i="6"/>
  <c r="N42" i="6"/>
  <c r="N22" i="6"/>
  <c r="N25" i="6"/>
  <c r="N13" i="6"/>
  <c r="N50" i="6"/>
  <c r="N34" i="6"/>
  <c r="N19" i="6"/>
  <c r="N37" i="6"/>
  <c r="J13" i="1" l="1"/>
  <c r="M13" i="1" s="1"/>
  <c r="N13" i="1" s="1"/>
  <c r="L13" i="1"/>
  <c r="O13" i="1" s="1"/>
  <c r="P13" i="1" s="1"/>
  <c r="K48" i="4"/>
  <c r="K46" i="4"/>
  <c r="K44" i="4"/>
  <c r="K42" i="4"/>
  <c r="N12" i="1"/>
  <c r="O12" i="1"/>
  <c r="P12" i="1" s="1"/>
  <c r="I12" i="1"/>
  <c r="M12" i="1" s="1"/>
  <c r="K40" i="4"/>
  <c r="K38" i="4"/>
  <c r="K36" i="4"/>
  <c r="L59" i="6"/>
  <c r="L57" i="6"/>
  <c r="K34" i="4"/>
  <c r="K32" i="4"/>
  <c r="K30" i="4"/>
  <c r="M11" i="1"/>
  <c r="N11" i="1" s="1"/>
  <c r="K28" i="4"/>
  <c r="K26" i="4"/>
  <c r="K24" i="4"/>
  <c r="K22" i="4"/>
  <c r="K20" i="4"/>
  <c r="K18" i="4"/>
  <c r="K16" i="4"/>
  <c r="K14" i="4"/>
  <c r="K12" i="4"/>
  <c r="K10" i="4"/>
  <c r="K8" i="4"/>
  <c r="K6" i="4"/>
  <c r="K4" i="4"/>
  <c r="K59" i="4"/>
  <c r="K57" i="4"/>
  <c r="J13" i="4"/>
  <c r="J8" i="4"/>
  <c r="J55" i="4"/>
  <c r="J57" i="4"/>
  <c r="I10" i="1"/>
  <c r="H10" i="1"/>
  <c r="J52" i="4"/>
  <c r="J50" i="4"/>
  <c r="J46" i="4"/>
  <c r="J44" i="4"/>
  <c r="J42" i="4"/>
  <c r="M9" i="1"/>
  <c r="N9" i="1" s="1"/>
  <c r="O9" i="1"/>
  <c r="P9" i="1" s="1"/>
  <c r="J40" i="4"/>
  <c r="O8" i="1"/>
  <c r="P8" i="1" s="1"/>
  <c r="N8" i="1"/>
  <c r="K8" i="1"/>
  <c r="M8" i="1" s="1"/>
  <c r="J36" i="4"/>
  <c r="J34" i="4"/>
  <c r="J32" i="4"/>
  <c r="J30" i="4"/>
  <c r="J28" i="4"/>
  <c r="J26" i="4"/>
  <c r="J24" i="4"/>
  <c r="J20" i="4"/>
  <c r="J18" i="4"/>
  <c r="J16" i="4"/>
  <c r="J14" i="4"/>
  <c r="J12" i="4"/>
  <c r="J10" i="4"/>
  <c r="J6" i="4"/>
  <c r="J4" i="4"/>
  <c r="J59" i="4"/>
  <c r="J54" i="4"/>
  <c r="J6" i="1"/>
  <c r="H6" i="1"/>
  <c r="I38" i="4"/>
  <c r="M6" i="1"/>
  <c r="I36" i="4"/>
  <c r="I34" i="4"/>
  <c r="K7" i="1"/>
  <c r="M7" i="1" s="1"/>
  <c r="N7" i="1"/>
  <c r="O7" i="1"/>
  <c r="P7" i="1" s="1"/>
  <c r="G24" i="6" s="1"/>
  <c r="I30" i="4"/>
  <c r="I28" i="4"/>
  <c r="I26" i="4"/>
  <c r="I24" i="4"/>
  <c r="I22" i="4"/>
  <c r="I14" i="4"/>
  <c r="I10" i="4"/>
  <c r="I6" i="4"/>
  <c r="I58" i="4"/>
  <c r="I56" i="4"/>
  <c r="I60" i="4"/>
  <c r="H5" i="1"/>
  <c r="G31" i="3"/>
  <c r="G27" i="3"/>
  <c r="G13" i="3"/>
  <c r="G51" i="3"/>
  <c r="G18" i="3"/>
  <c r="G58" i="3"/>
  <c r="G56" i="3"/>
  <c r="G54" i="3"/>
  <c r="G19" i="3"/>
  <c r="G52" i="3"/>
  <c r="L3" i="1"/>
  <c r="I3" i="1"/>
  <c r="O3" i="1" s="1"/>
  <c r="P3" i="1" s="1"/>
  <c r="J3" i="1"/>
  <c r="H60" i="3"/>
  <c r="H4" i="1"/>
  <c r="K4" i="1"/>
  <c r="L4" i="1"/>
  <c r="M3" i="1"/>
  <c r="N3" i="1"/>
  <c r="B2" i="1"/>
  <c r="D2" i="1"/>
  <c r="D3" i="1"/>
  <c r="B3" i="1"/>
  <c r="D4" i="1"/>
  <c r="B4" i="1"/>
  <c r="D5" i="1"/>
  <c r="B5" i="1"/>
  <c r="D6" i="1"/>
  <c r="B6" i="1"/>
  <c r="D7" i="1"/>
  <c r="B7" i="1"/>
  <c r="D8" i="1"/>
  <c r="B8" i="1"/>
  <c r="D9" i="1"/>
  <c r="B9" i="1"/>
  <c r="D10" i="1"/>
  <c r="B10" i="1"/>
  <c r="B11" i="1"/>
  <c r="D11" i="1"/>
  <c r="D12" i="1"/>
  <c r="B12" i="1"/>
  <c r="D13" i="1"/>
  <c r="B13" i="1"/>
  <c r="D14" i="1"/>
  <c r="B14" i="1"/>
  <c r="D15" i="1"/>
  <c r="B15" i="1"/>
  <c r="D16" i="1"/>
  <c r="B16" i="1"/>
  <c r="H4" i="4"/>
  <c r="H10" i="4"/>
  <c r="H23" i="4"/>
  <c r="H57" i="4"/>
  <c r="H48" i="4"/>
  <c r="H44" i="4"/>
  <c r="H40" i="4"/>
  <c r="H55" i="4"/>
  <c r="H2" i="1"/>
  <c r="M2" i="1" s="1"/>
  <c r="O2" i="1" s="1"/>
  <c r="P2" i="1" s="1"/>
  <c r="H18" i="4"/>
  <c r="H54" i="4"/>
  <c r="H46" i="4"/>
  <c r="H42" i="4"/>
  <c r="H39" i="4"/>
  <c r="H35" i="4"/>
  <c r="H31" i="4"/>
  <c r="H27" i="4"/>
  <c r="H11" i="4"/>
  <c r="H26" i="4"/>
  <c r="H50" i="4"/>
  <c r="H53" i="4"/>
  <c r="H49" i="4"/>
  <c r="H41" i="4"/>
  <c r="H37" i="4"/>
  <c r="H33" i="4"/>
  <c r="H32" i="4"/>
  <c r="H28" i="4"/>
  <c r="H24" i="4"/>
  <c r="H20" i="4"/>
  <c r="H12" i="4"/>
  <c r="H8" i="4"/>
  <c r="H38" i="4"/>
  <c r="H34" i="4"/>
  <c r="H30" i="4"/>
  <c r="H22" i="4"/>
  <c r="H14" i="4"/>
  <c r="H6" i="4"/>
  <c r="H58" i="4"/>
  <c r="H56" i="4"/>
  <c r="H60" i="4"/>
  <c r="H29" i="4"/>
  <c r="H25" i="4"/>
  <c r="H17" i="4"/>
  <c r="H9" i="4"/>
  <c r="H5" i="4"/>
  <c r="G38" i="6"/>
  <c r="G7" i="6"/>
  <c r="G10" i="6"/>
  <c r="G14" i="6"/>
  <c r="G39" i="6"/>
  <c r="G49" i="6"/>
  <c r="G28" i="6"/>
  <c r="G55" i="6"/>
  <c r="G59" i="6"/>
  <c r="G23" i="6"/>
  <c r="G41" i="6"/>
  <c r="G36" i="6"/>
  <c r="G4" i="6"/>
  <c r="G25" i="6"/>
  <c r="G47" i="6"/>
  <c r="G29" i="6"/>
  <c r="G16" i="6"/>
  <c r="G54" i="6"/>
  <c r="G58" i="6"/>
  <c r="G9" i="6"/>
  <c r="G27" i="6"/>
  <c r="G30" i="6"/>
  <c r="G13" i="6"/>
  <c r="G8" i="6"/>
  <c r="G43" i="6"/>
  <c r="G15" i="6"/>
  <c r="G32" i="6"/>
  <c r="G35" i="6"/>
  <c r="G12" i="6"/>
  <c r="G56" i="6"/>
  <c r="G11" i="6"/>
  <c r="G17" i="6"/>
  <c r="G33" i="6"/>
  <c r="G45" i="6"/>
  <c r="G18" i="6"/>
  <c r="G46" i="6"/>
  <c r="G26" i="6"/>
  <c r="G50" i="6"/>
  <c r="G6" i="6"/>
  <c r="G22" i="6"/>
  <c r="G5" i="6"/>
  <c r="G42" i="6"/>
  <c r="G48" i="6"/>
  <c r="G51" i="6"/>
  <c r="G19" i="6"/>
  <c r="G52" i="6"/>
  <c r="G44" i="6"/>
  <c r="G21" i="6"/>
  <c r="G57" i="6"/>
  <c r="G20" i="6"/>
  <c r="G40" i="6"/>
  <c r="G34" i="6"/>
  <c r="G37" i="6"/>
  <c r="G31" i="6"/>
  <c r="O6" i="1"/>
  <c r="P6" i="1" s="1"/>
  <c r="L5" i="1"/>
  <c r="I5" i="1"/>
  <c r="I21" i="4"/>
  <c r="I17" i="4"/>
  <c r="I13" i="4"/>
  <c r="I9" i="4"/>
  <c r="I5" i="4"/>
  <c r="N6" i="1"/>
  <c r="J5" i="1"/>
  <c r="I20" i="4"/>
  <c r="I16" i="4"/>
  <c r="I12" i="4"/>
  <c r="I8" i="4"/>
  <c r="D73" i="5"/>
  <c r="D74" i="5" s="1"/>
  <c r="G33" i="3"/>
  <c r="G57" i="4"/>
  <c r="G29" i="3"/>
  <c r="G47" i="3"/>
  <c r="G6" i="3"/>
  <c r="G26" i="4"/>
  <c r="G19" i="4"/>
  <c r="G8" i="3"/>
  <c r="G20" i="3"/>
  <c r="G46" i="3"/>
  <c r="G17" i="3"/>
  <c r="G14" i="3"/>
  <c r="G39" i="3"/>
  <c r="G12" i="3"/>
  <c r="G30" i="3"/>
  <c r="G9" i="3"/>
  <c r="G22" i="4"/>
  <c r="H19" i="4"/>
  <c r="G35" i="3"/>
  <c r="G16" i="3"/>
  <c r="G28" i="4"/>
  <c r="G42" i="3"/>
  <c r="G27" i="4"/>
  <c r="G60" i="4"/>
  <c r="G45" i="3"/>
  <c r="G48" i="3"/>
  <c r="G34" i="4"/>
  <c r="G36" i="3"/>
  <c r="G21" i="3"/>
  <c r="G31" i="4"/>
  <c r="G8" i="4"/>
  <c r="G61" i="4"/>
  <c r="G52" i="4"/>
  <c r="G28" i="3"/>
  <c r="G35" i="4"/>
  <c r="H52" i="4"/>
  <c r="G11" i="3"/>
  <c r="G15" i="3"/>
  <c r="G49" i="3"/>
  <c r="G5" i="4"/>
  <c r="G37" i="3"/>
  <c r="J22" i="4"/>
  <c r="G25" i="4"/>
  <c r="G56" i="4"/>
  <c r="G21" i="4"/>
  <c r="G41" i="3"/>
  <c r="G26" i="3"/>
  <c r="G20" i="4"/>
  <c r="G38" i="4"/>
  <c r="J38" i="4"/>
  <c r="I18" i="4"/>
  <c r="G18" i="4"/>
  <c r="I32" i="4"/>
  <c r="G32" i="4"/>
  <c r="I4" i="4"/>
  <c r="G4" i="4"/>
  <c r="I33" i="4"/>
  <c r="G33" i="4"/>
  <c r="I23" i="4"/>
  <c r="G23" i="4"/>
  <c r="G36" i="4"/>
  <c r="H36" i="4"/>
  <c r="K9" i="4"/>
  <c r="K3" i="4" s="1"/>
  <c r="G9" i="4"/>
  <c r="H7" i="4"/>
  <c r="G7" i="4"/>
  <c r="G24" i="3"/>
  <c r="G23" i="3"/>
  <c r="G4" i="3"/>
  <c r="G6" i="4"/>
  <c r="G37" i="4"/>
  <c r="H21" i="4"/>
  <c r="G58" i="4"/>
  <c r="G55" i="4"/>
  <c r="G54" i="4"/>
  <c r="G30" i="4"/>
  <c r="G29" i="4"/>
  <c r="G50" i="4"/>
  <c r="G59" i="4"/>
  <c r="G43" i="3"/>
  <c r="G5" i="3"/>
  <c r="H61" i="4"/>
  <c r="G45" i="4"/>
  <c r="G62" i="4"/>
  <c r="G47" i="4"/>
  <c r="G22" i="3"/>
  <c r="G50" i="3"/>
  <c r="G38" i="3"/>
  <c r="G7" i="3"/>
  <c r="G34" i="3"/>
  <c r="G10" i="4"/>
  <c r="G51" i="4"/>
  <c r="G13" i="4"/>
  <c r="G32" i="3"/>
  <c r="G16" i="4"/>
  <c r="G53" i="4"/>
  <c r="G42" i="4"/>
  <c r="G11" i="4"/>
  <c r="G43" i="4"/>
  <c r="G48" i="4"/>
  <c r="G15" i="4"/>
  <c r="H45" i="4"/>
  <c r="K55" i="4"/>
  <c r="L56" i="4"/>
  <c r="L37" i="4"/>
  <c r="J51" i="4"/>
  <c r="G14" i="4"/>
  <c r="L55" i="4"/>
  <c r="L4" i="4"/>
  <c r="L43" i="4"/>
  <c r="L41" i="4"/>
  <c r="L40" i="4"/>
  <c r="L39" i="4"/>
  <c r="L28" i="4"/>
  <c r="G39" i="4"/>
  <c r="L54" i="4"/>
  <c r="G46" i="4"/>
  <c r="G41" i="4"/>
  <c r="G44" i="4"/>
  <c r="G12" i="4"/>
  <c r="H13" i="4"/>
  <c r="G3" i="4"/>
  <c r="M9" i="4" s="1"/>
  <c r="L59" i="4"/>
  <c r="L5" i="4"/>
  <c r="L53" i="4"/>
  <c r="L50" i="4"/>
  <c r="L49" i="4"/>
  <c r="L34" i="4"/>
  <c r="L26" i="4"/>
  <c r="L25" i="4"/>
  <c r="G24" i="4"/>
  <c r="G49" i="4"/>
  <c r="L58" i="4"/>
  <c r="G17" i="4"/>
  <c r="G40" i="4"/>
  <c r="L57" i="4"/>
  <c r="M54" i="6" l="1"/>
  <c r="M36" i="6"/>
  <c r="M7" i="6"/>
  <c r="M15" i="6"/>
  <c r="M21" i="6"/>
  <c r="M29" i="6"/>
  <c r="M17" i="6"/>
  <c r="M47" i="6"/>
  <c r="M50" i="6"/>
  <c r="M31" i="6"/>
  <c r="M38" i="6"/>
  <c r="M48" i="6"/>
  <c r="M42" i="6"/>
  <c r="M55" i="6"/>
  <c r="M59" i="6"/>
  <c r="M28" i="6"/>
  <c r="M10" i="6"/>
  <c r="M37" i="6"/>
  <c r="M18" i="6"/>
  <c r="M22" i="6"/>
  <c r="M51" i="6"/>
  <c r="M9" i="6"/>
  <c r="M6" i="6"/>
  <c r="M43" i="6"/>
  <c r="M27" i="6"/>
  <c r="M52" i="6"/>
  <c r="M23" i="6"/>
  <c r="M58" i="6"/>
  <c r="M46" i="6"/>
  <c r="M49" i="6"/>
  <c r="M16" i="6"/>
  <c r="M24" i="6"/>
  <c r="M41" i="6"/>
  <c r="M32" i="6"/>
  <c r="M11" i="6"/>
  <c r="M12" i="6"/>
  <c r="M34" i="6"/>
  <c r="M40" i="6"/>
  <c r="M14" i="6"/>
  <c r="M25" i="6"/>
  <c r="M33" i="6"/>
  <c r="M57" i="6"/>
  <c r="M30" i="6"/>
  <c r="M53" i="6"/>
  <c r="M26" i="6"/>
  <c r="M4" i="6"/>
  <c r="M39" i="6"/>
  <c r="M13" i="6"/>
  <c r="M44" i="6"/>
  <c r="M35" i="6"/>
  <c r="M45" i="6"/>
  <c r="M19" i="6"/>
  <c r="M8" i="6"/>
  <c r="M20" i="6"/>
  <c r="M5" i="6"/>
  <c r="M56" i="6"/>
  <c r="L55" i="6"/>
  <c r="L56" i="6"/>
  <c r="L46" i="6"/>
  <c r="L23" i="6"/>
  <c r="L20" i="6"/>
  <c r="L37" i="6"/>
  <c r="L49" i="6"/>
  <c r="L39" i="6"/>
  <c r="L43" i="6"/>
  <c r="L51" i="6"/>
  <c r="L7" i="6"/>
  <c r="L40" i="6"/>
  <c r="L18" i="6"/>
  <c r="L9" i="6"/>
  <c r="L24" i="6"/>
  <c r="L25" i="6"/>
  <c r="L33" i="6"/>
  <c r="L45" i="6"/>
  <c r="L22" i="6"/>
  <c r="L21" i="6"/>
  <c r="L34" i="6"/>
  <c r="L29" i="6"/>
  <c r="L4" i="6"/>
  <c r="L5" i="6"/>
  <c r="L19" i="6"/>
  <c r="L32" i="6"/>
  <c r="L8" i="6"/>
  <c r="L54" i="6"/>
  <c r="L58" i="6"/>
  <c r="L53" i="6"/>
  <c r="L52" i="6"/>
  <c r="L50" i="6"/>
  <c r="L44" i="6"/>
  <c r="L36" i="6"/>
  <c r="L13" i="6"/>
  <c r="L38" i="6"/>
  <c r="L27" i="6"/>
  <c r="L28" i="6"/>
  <c r="L42" i="6"/>
  <c r="L17" i="6"/>
  <c r="L48" i="6"/>
  <c r="L11" i="6"/>
  <c r="L31" i="6"/>
  <c r="L47" i="6"/>
  <c r="L10" i="6"/>
  <c r="L15" i="6"/>
  <c r="L35" i="6"/>
  <c r="L14" i="6"/>
  <c r="L16" i="6"/>
  <c r="L41" i="6"/>
  <c r="L6" i="6"/>
  <c r="L12" i="6"/>
  <c r="L30" i="6"/>
  <c r="L26" i="6"/>
  <c r="O11" i="1"/>
  <c r="P11" i="1" s="1"/>
  <c r="M10" i="1"/>
  <c r="O10" i="1" s="1"/>
  <c r="P10" i="1" s="1"/>
  <c r="I32" i="6"/>
  <c r="I6" i="6"/>
  <c r="I21" i="6"/>
  <c r="I26" i="6"/>
  <c r="I31" i="6"/>
  <c r="I48" i="6"/>
  <c r="I53" i="6"/>
  <c r="I40" i="6"/>
  <c r="I51" i="6"/>
  <c r="I36" i="6"/>
  <c r="I8" i="6"/>
  <c r="I29" i="6"/>
  <c r="I35" i="6"/>
  <c r="I10" i="6"/>
  <c r="I42" i="6"/>
  <c r="I5" i="6"/>
  <c r="I11" i="6"/>
  <c r="I23" i="6"/>
  <c r="I44" i="6"/>
  <c r="I19" i="6"/>
  <c r="I17" i="6"/>
  <c r="I47" i="6"/>
  <c r="I33" i="6"/>
  <c r="I28" i="6"/>
  <c r="I45" i="6"/>
  <c r="I54" i="6"/>
  <c r="I56" i="6"/>
  <c r="I58" i="6"/>
  <c r="I7" i="6"/>
  <c r="I27" i="6"/>
  <c r="I41" i="6"/>
  <c r="I18" i="6"/>
  <c r="I20" i="6"/>
  <c r="I38" i="6"/>
  <c r="I37" i="6"/>
  <c r="I34" i="6"/>
  <c r="I22" i="6"/>
  <c r="I30" i="6"/>
  <c r="I39" i="6"/>
  <c r="I13" i="6"/>
  <c r="I46" i="6"/>
  <c r="I14" i="6"/>
  <c r="I16" i="6"/>
  <c r="I49" i="6"/>
  <c r="I25" i="6"/>
  <c r="I12" i="6"/>
  <c r="I50" i="6"/>
  <c r="I4" i="6"/>
  <c r="I15" i="6"/>
  <c r="I52" i="6"/>
  <c r="I9" i="6"/>
  <c r="I24" i="6"/>
  <c r="I43" i="6"/>
  <c r="I55" i="6"/>
  <c r="I57" i="6"/>
  <c r="I59" i="6"/>
  <c r="H44" i="6"/>
  <c r="H10" i="6"/>
  <c r="H19" i="6"/>
  <c r="H49" i="6"/>
  <c r="H14" i="6"/>
  <c r="H26" i="6"/>
  <c r="H4" i="6"/>
  <c r="H33" i="6"/>
  <c r="H47" i="6"/>
  <c r="H32" i="6"/>
  <c r="H15" i="6"/>
  <c r="H24" i="6"/>
  <c r="H17" i="6"/>
  <c r="H48" i="6"/>
  <c r="H23" i="6"/>
  <c r="H27" i="6"/>
  <c r="H25" i="6"/>
  <c r="H43" i="6"/>
  <c r="H37" i="6"/>
  <c r="H31" i="6"/>
  <c r="H9" i="6"/>
  <c r="H40" i="6"/>
  <c r="H16" i="6"/>
  <c r="H28" i="6"/>
  <c r="H36" i="6"/>
  <c r="H54" i="6"/>
  <c r="H56" i="6"/>
  <c r="H58" i="6"/>
  <c r="H34" i="6"/>
  <c r="H12" i="6"/>
  <c r="H46" i="6"/>
  <c r="H29" i="6"/>
  <c r="H39" i="6"/>
  <c r="H18" i="6"/>
  <c r="H45" i="6"/>
  <c r="H35" i="6"/>
  <c r="H7" i="6"/>
  <c r="H53" i="6"/>
  <c r="H8" i="6"/>
  <c r="H30" i="6"/>
  <c r="H50" i="6"/>
  <c r="H21" i="6"/>
  <c r="H41" i="6"/>
  <c r="H51" i="6"/>
  <c r="H6" i="6"/>
  <c r="H11" i="6"/>
  <c r="H42" i="6"/>
  <c r="H38" i="6"/>
  <c r="H20" i="6"/>
  <c r="H5" i="6"/>
  <c r="H13" i="6"/>
  <c r="H22" i="6"/>
  <c r="H52" i="6"/>
  <c r="H55" i="6"/>
  <c r="H57" i="6"/>
  <c r="H59" i="6"/>
  <c r="G53" i="6"/>
  <c r="O5" i="1"/>
  <c r="P5" i="1" s="1"/>
  <c r="M5" i="1"/>
  <c r="I3" i="4"/>
  <c r="O36" i="4" s="1"/>
  <c r="M4" i="1"/>
  <c r="O4" i="1"/>
  <c r="P4" i="1" s="1"/>
  <c r="N4" i="1"/>
  <c r="C33" i="6"/>
  <c r="C10" i="6"/>
  <c r="C25" i="6"/>
  <c r="C41" i="6"/>
  <c r="C44" i="6"/>
  <c r="C8" i="6"/>
  <c r="C19" i="6"/>
  <c r="C43" i="6"/>
  <c r="C28" i="6"/>
  <c r="C16" i="6"/>
  <c r="C38" i="6"/>
  <c r="C9" i="6"/>
  <c r="C26" i="6"/>
  <c r="C18" i="6"/>
  <c r="C39" i="6"/>
  <c r="C37" i="6"/>
  <c r="C47" i="6"/>
  <c r="C30" i="6"/>
  <c r="C6" i="6"/>
  <c r="C49" i="6"/>
  <c r="C5" i="6"/>
  <c r="C48" i="6"/>
  <c r="C52" i="6"/>
  <c r="C35" i="6"/>
  <c r="C17" i="6"/>
  <c r="C55" i="6"/>
  <c r="C57" i="6"/>
  <c r="C59" i="6"/>
  <c r="C51" i="6"/>
  <c r="C11" i="6"/>
  <c r="C50" i="6"/>
  <c r="C36" i="6"/>
  <c r="C20" i="6"/>
  <c r="C27" i="6"/>
  <c r="C45" i="6"/>
  <c r="C13" i="6"/>
  <c r="C34" i="6"/>
  <c r="C14" i="6"/>
  <c r="C32" i="6"/>
  <c r="C42" i="6"/>
  <c r="C40" i="6"/>
  <c r="C31" i="6"/>
  <c r="C24" i="6"/>
  <c r="C15" i="6"/>
  <c r="C4" i="6"/>
  <c r="C7" i="6"/>
  <c r="C46" i="6"/>
  <c r="C23" i="6"/>
  <c r="C29" i="6"/>
  <c r="C12" i="6"/>
  <c r="C53" i="6"/>
  <c r="C22" i="6"/>
  <c r="C21" i="6"/>
  <c r="C54" i="6"/>
  <c r="C56" i="6"/>
  <c r="C58" i="6"/>
  <c r="D75" i="5"/>
  <c r="J3" i="4"/>
  <c r="P52" i="4" s="1"/>
  <c r="N2" i="1"/>
  <c r="B41" i="6" s="1"/>
  <c r="M33" i="4"/>
  <c r="M46" i="4"/>
  <c r="M15" i="4"/>
  <c r="M30" i="4"/>
  <c r="M49" i="4"/>
  <c r="M48" i="4"/>
  <c r="M40" i="4"/>
  <c r="M24" i="4"/>
  <c r="M39" i="4"/>
  <c r="M14" i="4"/>
  <c r="M52" i="4"/>
  <c r="M10" i="4"/>
  <c r="M55" i="4"/>
  <c r="B19" i="6"/>
  <c r="B52" i="6"/>
  <c r="B59" i="6"/>
  <c r="B39" i="6"/>
  <c r="B30" i="6"/>
  <c r="B36" i="6"/>
  <c r="B31" i="6"/>
  <c r="B29" i="6"/>
  <c r="B15" i="6"/>
  <c r="B8" i="6"/>
  <c r="B11" i="6"/>
  <c r="B21" i="6"/>
  <c r="B54" i="6"/>
  <c r="B47" i="6"/>
  <c r="M26" i="4"/>
  <c r="F13" i="6"/>
  <c r="F32" i="6"/>
  <c r="F14" i="6"/>
  <c r="F28" i="6"/>
  <c r="F22" i="6"/>
  <c r="F11" i="6"/>
  <c r="F42" i="6"/>
  <c r="F30" i="6"/>
  <c r="F36" i="6"/>
  <c r="F25" i="6"/>
  <c r="F46" i="6"/>
  <c r="F44" i="6"/>
  <c r="F5" i="6"/>
  <c r="F55" i="6"/>
  <c r="F59" i="6"/>
  <c r="F12" i="6"/>
  <c r="F47" i="6"/>
  <c r="F41" i="6"/>
  <c r="F39" i="6"/>
  <c r="F35" i="6"/>
  <c r="F37" i="6"/>
  <c r="F15" i="6"/>
  <c r="F20" i="6"/>
  <c r="F9" i="6"/>
  <c r="F43" i="6"/>
  <c r="F31" i="6"/>
  <c r="F51" i="6"/>
  <c r="F23" i="6"/>
  <c r="F33" i="6"/>
  <c r="F16" i="6"/>
  <c r="F38" i="6"/>
  <c r="F21" i="6"/>
  <c r="F8" i="6"/>
  <c r="F56" i="6"/>
  <c r="F24" i="6"/>
  <c r="F52" i="6"/>
  <c r="F57" i="6"/>
  <c r="F27" i="6"/>
  <c r="F48" i="6"/>
  <c r="F10" i="6"/>
  <c r="F49" i="6"/>
  <c r="F54" i="6"/>
  <c r="F7" i="6"/>
  <c r="F18" i="6"/>
  <c r="F26" i="6"/>
  <c r="F29" i="6"/>
  <c r="F50" i="6"/>
  <c r="F53" i="6"/>
  <c r="F34" i="6"/>
  <c r="F45" i="6"/>
  <c r="F6" i="6"/>
  <c r="F4" i="6"/>
  <c r="F40" i="6"/>
  <c r="F19" i="6"/>
  <c r="F17" i="6"/>
  <c r="F58" i="6"/>
  <c r="N5" i="1"/>
  <c r="M41" i="4"/>
  <c r="M11" i="4"/>
  <c r="M21" i="4"/>
  <c r="M13" i="4"/>
  <c r="M45" i="4"/>
  <c r="M56" i="4"/>
  <c r="M34" i="4"/>
  <c r="P51" i="4"/>
  <c r="Q23" i="4"/>
  <c r="Q49" i="4"/>
  <c r="Q36" i="4"/>
  <c r="Q56" i="4"/>
  <c r="Q20" i="4"/>
  <c r="Q22" i="4"/>
  <c r="Q48" i="4"/>
  <c r="P46" i="4"/>
  <c r="Q17" i="4"/>
  <c r="Q34" i="4"/>
  <c r="Q21" i="4"/>
  <c r="Q33" i="4"/>
  <c r="Q44" i="4"/>
  <c r="Q27" i="4"/>
  <c r="Q18" i="4"/>
  <c r="Q38" i="4"/>
  <c r="Q25" i="4"/>
  <c r="Q15" i="4"/>
  <c r="Q52" i="4"/>
  <c r="Q26" i="4"/>
  <c r="Q10" i="4"/>
  <c r="Q24" i="4"/>
  <c r="Q53" i="4"/>
  <c r="Q31" i="4"/>
  <c r="Q29" i="4"/>
  <c r="Q62" i="4"/>
  <c r="Q32" i="4"/>
  <c r="Q35" i="4"/>
  <c r="Q12" i="4"/>
  <c r="Q4" i="4"/>
  <c r="Q50" i="4"/>
  <c r="Q55" i="4"/>
  <c r="Q42" i="4"/>
  <c r="Q8" i="4"/>
  <c r="H3" i="4"/>
  <c r="N42" i="4" s="1"/>
  <c r="Q51" i="4"/>
  <c r="Q13" i="4"/>
  <c r="Q14" i="4"/>
  <c r="Q7" i="4"/>
  <c r="Q47" i="4"/>
  <c r="Q46" i="4"/>
  <c r="Q19" i="4"/>
  <c r="P22" i="4"/>
  <c r="M54" i="4"/>
  <c r="M59" i="4"/>
  <c r="M57" i="4"/>
  <c r="M19" i="4"/>
  <c r="M35" i="4"/>
  <c r="M27" i="4"/>
  <c r="M29" i="4"/>
  <c r="M7" i="4"/>
  <c r="M8" i="4"/>
  <c r="M25" i="4"/>
  <c r="M23" i="4"/>
  <c r="M6" i="4"/>
  <c r="M60" i="4"/>
  <c r="M37" i="4"/>
  <c r="M36" i="4"/>
  <c r="M61" i="4"/>
  <c r="M20" i="4"/>
  <c r="M58" i="4"/>
  <c r="M28" i="4"/>
  <c r="M43" i="4"/>
  <c r="P6" i="4"/>
  <c r="M62" i="4"/>
  <c r="M18" i="4"/>
  <c r="M16" i="4"/>
  <c r="P59" i="4"/>
  <c r="M17" i="4"/>
  <c r="M12" i="4"/>
  <c r="M42" i="4"/>
  <c r="M51" i="4"/>
  <c r="M4" i="4"/>
  <c r="P10" i="4"/>
  <c r="M31" i="4"/>
  <c r="Q58" i="4"/>
  <c r="Q5" i="4"/>
  <c r="Q57" i="4"/>
  <c r="Q54" i="4"/>
  <c r="Q59" i="4"/>
  <c r="Q6" i="4"/>
  <c r="Q61" i="4"/>
  <c r="Q40" i="4"/>
  <c r="Q28" i="4"/>
  <c r="Q60" i="4"/>
  <c r="Q41" i="4"/>
  <c r="Q16" i="4"/>
  <c r="Q30" i="4"/>
  <c r="Q45" i="4"/>
  <c r="Q39" i="4"/>
  <c r="Q11" i="4"/>
  <c r="Q43" i="4"/>
  <c r="Q37" i="4"/>
  <c r="Q9" i="4"/>
  <c r="L3" i="4"/>
  <c r="R53" i="4" s="1"/>
  <c r="M22" i="4"/>
  <c r="M44" i="4"/>
  <c r="M53" i="4"/>
  <c r="M47" i="4"/>
  <c r="M38" i="4"/>
  <c r="M32" i="4"/>
  <c r="M5" i="4"/>
  <c r="P58" i="4"/>
  <c r="P21" i="4"/>
  <c r="P48" i="4"/>
  <c r="P57" i="4"/>
  <c r="P30" i="4"/>
  <c r="P60" i="4"/>
  <c r="P8" i="4"/>
  <c r="P14" i="4"/>
  <c r="P62" i="4"/>
  <c r="P32" i="4"/>
  <c r="P20" i="4"/>
  <c r="P54" i="4"/>
  <c r="P16" i="4"/>
  <c r="P23" i="4"/>
  <c r="P17" i="4"/>
  <c r="P36" i="4"/>
  <c r="P38" i="4"/>
  <c r="P19" i="4"/>
  <c r="M50" i="4"/>
  <c r="P34" i="4"/>
  <c r="P33" i="4"/>
  <c r="K54" i="6" l="1"/>
  <c r="F54" i="3" s="1"/>
  <c r="K58" i="6"/>
  <c r="F58" i="3" s="1"/>
  <c r="K24" i="6"/>
  <c r="F5" i="3" s="1"/>
  <c r="K34" i="6"/>
  <c r="F17" i="3" s="1"/>
  <c r="K44" i="6"/>
  <c r="F42" i="3" s="1"/>
  <c r="K14" i="6"/>
  <c r="F4" i="3" s="1"/>
  <c r="K32" i="6"/>
  <c r="F27" i="3" s="1"/>
  <c r="K33" i="6"/>
  <c r="F19" i="3" s="1"/>
  <c r="K29" i="6"/>
  <c r="F16" i="3" s="1"/>
  <c r="K53" i="6"/>
  <c r="F53" i="3" s="1"/>
  <c r="K52" i="6"/>
  <c r="F52" i="3" s="1"/>
  <c r="K27" i="6"/>
  <c r="F10" i="3" s="1"/>
  <c r="K6" i="6"/>
  <c r="F13" i="3" s="1"/>
  <c r="K28" i="6"/>
  <c r="F12" i="3" s="1"/>
  <c r="K19" i="6"/>
  <c r="F31" i="3" s="1"/>
  <c r="K46" i="6"/>
  <c r="F37" i="3" s="1"/>
  <c r="K23" i="6"/>
  <c r="F36" i="3" s="1"/>
  <c r="K55" i="6"/>
  <c r="F55" i="3" s="1"/>
  <c r="K57" i="6"/>
  <c r="F57" i="3" s="1"/>
  <c r="K59" i="6"/>
  <c r="F59" i="3" s="1"/>
  <c r="K36" i="6"/>
  <c r="F32" i="3" s="1"/>
  <c r="K7" i="6"/>
  <c r="F6" i="3" s="1"/>
  <c r="K42" i="6"/>
  <c r="F47" i="3" s="1"/>
  <c r="K4" i="6"/>
  <c r="F9" i="3" s="1"/>
  <c r="K40" i="6"/>
  <c r="F39" i="3" s="1"/>
  <c r="K18" i="6"/>
  <c r="F26" i="3" s="1"/>
  <c r="K13" i="6"/>
  <c r="F22" i="3" s="1"/>
  <c r="K25" i="6"/>
  <c r="F28" i="3" s="1"/>
  <c r="K17" i="6"/>
  <c r="F29" i="3" s="1"/>
  <c r="K39" i="6"/>
  <c r="F43" i="3" s="1"/>
  <c r="K26" i="6"/>
  <c r="F35" i="3" s="1"/>
  <c r="K15" i="6"/>
  <c r="F24" i="3" s="1"/>
  <c r="K51" i="6"/>
  <c r="F51" i="3" s="1"/>
  <c r="K49" i="6"/>
  <c r="F50" i="3" s="1"/>
  <c r="K22" i="6"/>
  <c r="F15" i="3" s="1"/>
  <c r="K48" i="6"/>
  <c r="F44" i="3" s="1"/>
  <c r="K8" i="6"/>
  <c r="F21" i="3" s="1"/>
  <c r="K45" i="6"/>
  <c r="F41" i="3" s="1"/>
  <c r="K20" i="6"/>
  <c r="F30" i="3" s="1"/>
  <c r="K50" i="6"/>
  <c r="F45" i="3" s="1"/>
  <c r="K35" i="6"/>
  <c r="F7" i="3" s="1"/>
  <c r="K12" i="6"/>
  <c r="F11" i="3" s="1"/>
  <c r="K5" i="6"/>
  <c r="F23" i="3" s="1"/>
  <c r="K9" i="6"/>
  <c r="F18" i="3" s="1"/>
  <c r="K30" i="6"/>
  <c r="F33" i="3" s="1"/>
  <c r="K56" i="6"/>
  <c r="F56" i="3" s="1"/>
  <c r="K43" i="6"/>
  <c r="F48" i="3" s="1"/>
  <c r="K41" i="6"/>
  <c r="F40" i="3" s="1"/>
  <c r="K47" i="6"/>
  <c r="F49" i="3" s="1"/>
  <c r="K37" i="6"/>
  <c r="F46" i="3" s="1"/>
  <c r="K11" i="6"/>
  <c r="F14" i="3" s="1"/>
  <c r="K21" i="6"/>
  <c r="F34" i="3" s="1"/>
  <c r="K31" i="6"/>
  <c r="F20" i="3" s="1"/>
  <c r="K38" i="6"/>
  <c r="F38" i="3" s="1"/>
  <c r="K10" i="6"/>
  <c r="F25" i="3" s="1"/>
  <c r="K16" i="6"/>
  <c r="F8" i="3" s="1"/>
  <c r="P55" i="4"/>
  <c r="P44" i="4"/>
  <c r="P50" i="4"/>
  <c r="P24" i="4"/>
  <c r="P25" i="4"/>
  <c r="P35" i="4"/>
  <c r="P42" i="4"/>
  <c r="P15" i="4"/>
  <c r="P9" i="4"/>
  <c r="P39" i="4"/>
  <c r="P49" i="4"/>
  <c r="P43" i="4"/>
  <c r="P41" i="4"/>
  <c r="P45" i="4"/>
  <c r="P56" i="4"/>
  <c r="P40" i="4"/>
  <c r="P11" i="4"/>
  <c r="P61" i="4"/>
  <c r="P27" i="4"/>
  <c r="P5" i="4"/>
  <c r="P18" i="4"/>
  <c r="P13" i="4"/>
  <c r="P28" i="4"/>
  <c r="P7" i="4"/>
  <c r="P37" i="4"/>
  <c r="P4" i="4"/>
  <c r="N10" i="1"/>
  <c r="J54" i="6" s="1"/>
  <c r="E54" i="3" s="1"/>
  <c r="P31" i="4"/>
  <c r="P53" i="4"/>
  <c r="P29" i="4"/>
  <c r="P47" i="4"/>
  <c r="P12" i="4"/>
  <c r="O25" i="4"/>
  <c r="E48" i="6"/>
  <c r="D44" i="3" s="1"/>
  <c r="P26" i="4"/>
  <c r="O33" i="4"/>
  <c r="O24" i="4"/>
  <c r="O14" i="4"/>
  <c r="O13" i="4"/>
  <c r="O38" i="4"/>
  <c r="O42" i="4"/>
  <c r="O35" i="4"/>
  <c r="O47" i="4"/>
  <c r="O18" i="4"/>
  <c r="O16" i="4"/>
  <c r="O49" i="4"/>
  <c r="O7" i="4"/>
  <c r="O19" i="4"/>
  <c r="O23" i="4"/>
  <c r="O29" i="4"/>
  <c r="O34" i="4"/>
  <c r="O60" i="4"/>
  <c r="O43" i="4"/>
  <c r="O22" i="4"/>
  <c r="O54" i="4"/>
  <c r="O10" i="4"/>
  <c r="O11" i="4"/>
  <c r="O41" i="4"/>
  <c r="O50" i="4"/>
  <c r="O62" i="4"/>
  <c r="O61" i="4"/>
  <c r="O52" i="4"/>
  <c r="O59" i="4"/>
  <c r="O48" i="4"/>
  <c r="O53" i="4"/>
  <c r="O31" i="4"/>
  <c r="O27" i="4"/>
  <c r="O30" i="4"/>
  <c r="O44" i="4"/>
  <c r="O51" i="4"/>
  <c r="O46" i="4"/>
  <c r="O39" i="4"/>
  <c r="O45" i="4"/>
  <c r="O28" i="4"/>
  <c r="O8" i="4"/>
  <c r="O17" i="4"/>
  <c r="O20" i="4"/>
  <c r="O15" i="4"/>
  <c r="O5" i="4"/>
  <c r="O40" i="4"/>
  <c r="O56" i="4"/>
  <c r="O32" i="4"/>
  <c r="O21" i="4"/>
  <c r="O57" i="4"/>
  <c r="O58" i="4"/>
  <c r="O26" i="4"/>
  <c r="O4" i="4"/>
  <c r="O6" i="4"/>
  <c r="O9" i="4"/>
  <c r="O12" i="4"/>
  <c r="O55" i="4"/>
  <c r="O37" i="4"/>
  <c r="B45" i="6"/>
  <c r="B26" i="6"/>
  <c r="B9" i="6"/>
  <c r="B33" i="6"/>
  <c r="B51" i="6"/>
  <c r="B44" i="6"/>
  <c r="B53" i="6"/>
  <c r="B12" i="6"/>
  <c r="B5" i="6"/>
  <c r="B16" i="6"/>
  <c r="B23" i="6"/>
  <c r="B46" i="6"/>
  <c r="B35" i="6"/>
  <c r="B18" i="6"/>
  <c r="D54" i="6"/>
  <c r="C54" i="3" s="1"/>
  <c r="D56" i="6"/>
  <c r="D58" i="6"/>
  <c r="D18" i="6"/>
  <c r="D35" i="6"/>
  <c r="D37" i="6"/>
  <c r="D51" i="6"/>
  <c r="D44" i="6"/>
  <c r="D52" i="6"/>
  <c r="C52" i="3" s="1"/>
  <c r="D19" i="6"/>
  <c r="C31" i="3" s="1"/>
  <c r="D7" i="6"/>
  <c r="D40" i="6"/>
  <c r="D28" i="6"/>
  <c r="D16" i="6"/>
  <c r="D49" i="6"/>
  <c r="D15" i="6"/>
  <c r="C24" i="3" s="1"/>
  <c r="D34" i="6"/>
  <c r="D50" i="6"/>
  <c r="D23" i="6"/>
  <c r="D46" i="6"/>
  <c r="D31" i="6"/>
  <c r="C20" i="3" s="1"/>
  <c r="D24" i="6"/>
  <c r="D9" i="6"/>
  <c r="D25" i="6"/>
  <c r="D5" i="6"/>
  <c r="D13" i="6"/>
  <c r="D22" i="6"/>
  <c r="D8" i="6"/>
  <c r="C21" i="3" s="1"/>
  <c r="D55" i="6"/>
  <c r="D57" i="6"/>
  <c r="D59" i="6"/>
  <c r="C59" i="3" s="1"/>
  <c r="D6" i="6"/>
  <c r="D4" i="6"/>
  <c r="D43" i="6"/>
  <c r="D38" i="6"/>
  <c r="D48" i="6"/>
  <c r="D45" i="6"/>
  <c r="D41" i="6"/>
  <c r="C40" i="3" s="1"/>
  <c r="D12" i="6"/>
  <c r="D33" i="6"/>
  <c r="D11" i="6"/>
  <c r="C14" i="3" s="1"/>
  <c r="D21" i="6"/>
  <c r="C34" i="3" s="1"/>
  <c r="D29" i="6"/>
  <c r="C16" i="3" s="1"/>
  <c r="D47" i="6"/>
  <c r="C49" i="3" s="1"/>
  <c r="D10" i="6"/>
  <c r="D17" i="6"/>
  <c r="D30" i="6"/>
  <c r="C33" i="3" s="1"/>
  <c r="D39" i="6"/>
  <c r="C43" i="3" s="1"/>
  <c r="D32" i="6"/>
  <c r="D27" i="6"/>
  <c r="D26" i="6"/>
  <c r="D42" i="6"/>
  <c r="D53" i="6"/>
  <c r="C53" i="3" s="1"/>
  <c r="D14" i="6"/>
  <c r="D20" i="6"/>
  <c r="D36" i="6"/>
  <c r="C32" i="3" s="1"/>
  <c r="C41" i="3"/>
  <c r="C18" i="3"/>
  <c r="C51" i="3"/>
  <c r="C11" i="3"/>
  <c r="C23" i="3"/>
  <c r="C8" i="3"/>
  <c r="C36" i="3"/>
  <c r="C37" i="3"/>
  <c r="C7" i="3"/>
  <c r="C26" i="3"/>
  <c r="B32" i="6"/>
  <c r="C27" i="3" s="1"/>
  <c r="B58" i="6"/>
  <c r="C58" i="3" s="1"/>
  <c r="B13" i="6"/>
  <c r="C22" i="3" s="1"/>
  <c r="B34" i="6"/>
  <c r="C17" i="3" s="1"/>
  <c r="B27" i="6"/>
  <c r="B20" i="6"/>
  <c r="C30" i="3" s="1"/>
  <c r="B43" i="6"/>
  <c r="B42" i="6"/>
  <c r="C47" i="3" s="1"/>
  <c r="B56" i="6"/>
  <c r="C56" i="3" s="1"/>
  <c r="B25" i="6"/>
  <c r="C28" i="3" s="1"/>
  <c r="B49" i="6"/>
  <c r="C50" i="3" s="1"/>
  <c r="B10" i="6"/>
  <c r="C25" i="3" s="1"/>
  <c r="B28" i="6"/>
  <c r="C12" i="3" s="1"/>
  <c r="B24" i="6"/>
  <c r="C5" i="3" s="1"/>
  <c r="B17" i="6"/>
  <c r="B4" i="6"/>
  <c r="C9" i="3" s="1"/>
  <c r="B50" i="6"/>
  <c r="C45" i="3" s="1"/>
  <c r="B6" i="6"/>
  <c r="C13" i="3" s="1"/>
  <c r="B48" i="6"/>
  <c r="C44" i="3" s="1"/>
  <c r="B57" i="6"/>
  <c r="C57" i="3" s="1"/>
  <c r="B22" i="6"/>
  <c r="C15" i="3" s="1"/>
  <c r="B40" i="6"/>
  <c r="C39" i="3" s="1"/>
  <c r="B38" i="6"/>
  <c r="C38" i="3" s="1"/>
  <c r="B37" i="6"/>
  <c r="C46" i="3" s="1"/>
  <c r="B14" i="6"/>
  <c r="B7" i="6"/>
  <c r="C6" i="3" s="1"/>
  <c r="B55" i="6"/>
  <c r="C55" i="3" s="1"/>
  <c r="E34" i="6"/>
  <c r="D17" i="3" s="1"/>
  <c r="E18" i="6"/>
  <c r="D26" i="3" s="1"/>
  <c r="E51" i="6"/>
  <c r="D51" i="3" s="1"/>
  <c r="E50" i="6"/>
  <c r="E31" i="6"/>
  <c r="D20" i="3" s="1"/>
  <c r="E44" i="6"/>
  <c r="D42" i="3" s="1"/>
  <c r="E37" i="6"/>
  <c r="D46" i="3" s="1"/>
  <c r="E24" i="6"/>
  <c r="E17" i="6"/>
  <c r="D29" i="3" s="1"/>
  <c r="E8" i="6"/>
  <c r="D21" i="3" s="1"/>
  <c r="E7" i="6"/>
  <c r="D6" i="3" s="1"/>
  <c r="E58" i="6"/>
  <c r="D58" i="3" s="1"/>
  <c r="E21" i="6"/>
  <c r="D34" i="3" s="1"/>
  <c r="E36" i="6"/>
  <c r="D32" i="3" s="1"/>
  <c r="D45" i="3"/>
  <c r="D5" i="3"/>
  <c r="E41" i="6"/>
  <c r="D40" i="3" s="1"/>
  <c r="E53" i="6"/>
  <c r="D53" i="3" s="1"/>
  <c r="E5" i="6"/>
  <c r="D23" i="3" s="1"/>
  <c r="E20" i="6"/>
  <c r="D30" i="3" s="1"/>
  <c r="E46" i="6"/>
  <c r="D37" i="3" s="1"/>
  <c r="E49" i="6"/>
  <c r="D50" i="3" s="1"/>
  <c r="E22" i="6"/>
  <c r="D15" i="3" s="1"/>
  <c r="E28" i="6"/>
  <c r="D12" i="3" s="1"/>
  <c r="E19" i="6"/>
  <c r="D31" i="3" s="1"/>
  <c r="E30" i="6"/>
  <c r="D33" i="3" s="1"/>
  <c r="E9" i="6"/>
  <c r="D18" i="3" s="1"/>
  <c r="E54" i="6"/>
  <c r="D54" i="3" s="1"/>
  <c r="E43" i="6"/>
  <c r="D48" i="3" s="1"/>
  <c r="E6" i="6"/>
  <c r="D13" i="3" s="1"/>
  <c r="E42" i="6"/>
  <c r="D47" i="3" s="1"/>
  <c r="E56" i="6"/>
  <c r="D56" i="3" s="1"/>
  <c r="E35" i="6"/>
  <c r="D7" i="3" s="1"/>
  <c r="E16" i="6"/>
  <c r="D8" i="3" s="1"/>
  <c r="E57" i="6"/>
  <c r="D57" i="3" s="1"/>
  <c r="E32" i="6"/>
  <c r="D27" i="3" s="1"/>
  <c r="E59" i="6"/>
  <c r="D59" i="3" s="1"/>
  <c r="E14" i="6"/>
  <c r="D4" i="3" s="1"/>
  <c r="E25" i="6"/>
  <c r="D28" i="3" s="1"/>
  <c r="E40" i="6"/>
  <c r="D39" i="3" s="1"/>
  <c r="E39" i="6"/>
  <c r="D43" i="3" s="1"/>
  <c r="E45" i="6"/>
  <c r="D41" i="3" s="1"/>
  <c r="E13" i="6"/>
  <c r="D22" i="3" s="1"/>
  <c r="E29" i="6"/>
  <c r="D16" i="3" s="1"/>
  <c r="E27" i="6"/>
  <c r="D10" i="3" s="1"/>
  <c r="E52" i="6"/>
  <c r="D52" i="3" s="1"/>
  <c r="E10" i="6"/>
  <c r="D25" i="3" s="1"/>
  <c r="E38" i="6"/>
  <c r="D38" i="3" s="1"/>
  <c r="E12" i="6"/>
  <c r="D11" i="3" s="1"/>
  <c r="E33" i="6"/>
  <c r="D19" i="3" s="1"/>
  <c r="E55" i="6"/>
  <c r="D55" i="3" s="1"/>
  <c r="E47" i="6"/>
  <c r="D49" i="3" s="1"/>
  <c r="E23" i="6"/>
  <c r="D36" i="3" s="1"/>
  <c r="E26" i="6"/>
  <c r="D35" i="3" s="1"/>
  <c r="E4" i="6"/>
  <c r="D9" i="3" s="1"/>
  <c r="E15" i="6"/>
  <c r="D24" i="3" s="1"/>
  <c r="E11" i="6"/>
  <c r="D14" i="3" s="1"/>
  <c r="N8" i="4"/>
  <c r="N27" i="4"/>
  <c r="N15" i="4"/>
  <c r="N48" i="4"/>
  <c r="N61" i="4"/>
  <c r="N26" i="4"/>
  <c r="N23" i="4"/>
  <c r="N10" i="4"/>
  <c r="N51" i="4"/>
  <c r="N60" i="4"/>
  <c r="N12" i="4"/>
  <c r="N44" i="4"/>
  <c r="N19" i="4"/>
  <c r="N45" i="4"/>
  <c r="N53" i="4"/>
  <c r="N41" i="4"/>
  <c r="N59" i="4"/>
  <c r="N36" i="4"/>
  <c r="N56" i="4"/>
  <c r="N13" i="4"/>
  <c r="N31" i="4"/>
  <c r="N37" i="4"/>
  <c r="N57" i="4"/>
  <c r="N35" i="4"/>
  <c r="N43" i="4"/>
  <c r="N20" i="4"/>
  <c r="N46" i="4"/>
  <c r="N11" i="4"/>
  <c r="N24" i="4"/>
  <c r="N21" i="4"/>
  <c r="N38" i="4"/>
  <c r="N28" i="4"/>
  <c r="N25" i="4"/>
  <c r="N29" i="4"/>
  <c r="N39" i="4"/>
  <c r="N22" i="4"/>
  <c r="N4" i="4"/>
  <c r="N7" i="4"/>
  <c r="N58" i="4"/>
  <c r="N32" i="4"/>
  <c r="N30" i="4"/>
  <c r="N52" i="4"/>
  <c r="N34" i="4"/>
  <c r="N18" i="4"/>
  <c r="N40" i="4"/>
  <c r="N5" i="4"/>
  <c r="N47" i="4"/>
  <c r="N33" i="4"/>
  <c r="N55" i="4"/>
  <c r="N54" i="4"/>
  <c r="N9" i="4"/>
  <c r="R43" i="4"/>
  <c r="R49" i="4"/>
  <c r="N49" i="4"/>
  <c r="N6" i="4"/>
  <c r="N62" i="4"/>
  <c r="N14" i="4"/>
  <c r="N16" i="4"/>
  <c r="N17" i="4"/>
  <c r="N50" i="4"/>
  <c r="R54" i="4"/>
  <c r="R5" i="4"/>
  <c r="R55" i="4"/>
  <c r="R26" i="4"/>
  <c r="R45" i="4"/>
  <c r="R13" i="4"/>
  <c r="R36" i="4"/>
  <c r="R61" i="4"/>
  <c r="R23" i="4"/>
  <c r="R8" i="4"/>
  <c r="R48" i="4"/>
  <c r="R38" i="4"/>
  <c r="R47" i="4"/>
  <c r="R11" i="4"/>
  <c r="R44" i="4"/>
  <c r="R15" i="4"/>
  <c r="R7" i="4"/>
  <c r="R19" i="4"/>
  <c r="R33" i="4"/>
  <c r="R20" i="4"/>
  <c r="R16" i="4"/>
  <c r="R10" i="4"/>
  <c r="R22" i="4"/>
  <c r="R14" i="4"/>
  <c r="R32" i="4"/>
  <c r="R31" i="4"/>
  <c r="R24" i="4"/>
  <c r="R46" i="4"/>
  <c r="R62" i="4"/>
  <c r="R6" i="4"/>
  <c r="R18" i="4"/>
  <c r="R27" i="4"/>
  <c r="R29" i="4"/>
  <c r="R17" i="4"/>
  <c r="R51" i="4"/>
  <c r="R30" i="4"/>
  <c r="R12" i="4"/>
  <c r="R60" i="4"/>
  <c r="R35" i="4"/>
  <c r="R52" i="4"/>
  <c r="R9" i="4"/>
  <c r="R42" i="4"/>
  <c r="R21" i="4"/>
  <c r="R37" i="4"/>
  <c r="R50" i="4"/>
  <c r="R56" i="4"/>
  <c r="R4" i="4"/>
  <c r="R40" i="4"/>
  <c r="R39" i="4"/>
  <c r="R28" i="4"/>
  <c r="R59" i="4"/>
  <c r="R58" i="4"/>
  <c r="R41" i="4"/>
  <c r="R25" i="4"/>
  <c r="M3" i="4"/>
  <c r="S29" i="4" s="1"/>
  <c r="R34" i="4"/>
  <c r="R57" i="4"/>
  <c r="J22" i="6" l="1"/>
  <c r="E15" i="3" s="1"/>
  <c r="J9" i="6"/>
  <c r="E18" i="3" s="1"/>
  <c r="J52" i="6"/>
  <c r="E52" i="3" s="1"/>
  <c r="J40" i="6"/>
  <c r="E39" i="3" s="1"/>
  <c r="J39" i="6"/>
  <c r="E43" i="3" s="1"/>
  <c r="J25" i="6"/>
  <c r="E28" i="3" s="1"/>
  <c r="J7" i="6"/>
  <c r="E6" i="3" s="1"/>
  <c r="J11" i="6"/>
  <c r="E14" i="3" s="1"/>
  <c r="J6" i="6"/>
  <c r="E13" i="3" s="1"/>
  <c r="H13" i="3" s="1"/>
  <c r="J34" i="6"/>
  <c r="E17" i="3" s="1"/>
  <c r="J50" i="6"/>
  <c r="E45" i="3" s="1"/>
  <c r="J45" i="6"/>
  <c r="E41" i="3" s="1"/>
  <c r="H41" i="3" s="1"/>
  <c r="J4" i="6"/>
  <c r="E9" i="3" s="1"/>
  <c r="J44" i="6"/>
  <c r="E42" i="3" s="1"/>
  <c r="J48" i="6"/>
  <c r="E44" i="3" s="1"/>
  <c r="J31" i="6"/>
  <c r="E20" i="3" s="1"/>
  <c r="J13" i="6"/>
  <c r="E22" i="3" s="1"/>
  <c r="H22" i="3" s="1"/>
  <c r="J33" i="6"/>
  <c r="E19" i="3" s="1"/>
  <c r="J32" i="6"/>
  <c r="E27" i="3" s="1"/>
  <c r="H27" i="3" s="1"/>
  <c r="J5" i="6"/>
  <c r="E23" i="3" s="1"/>
  <c r="J57" i="6"/>
  <c r="E57" i="3" s="1"/>
  <c r="J23" i="6"/>
  <c r="E36" i="3" s="1"/>
  <c r="J49" i="6"/>
  <c r="E50" i="3" s="1"/>
  <c r="J43" i="6"/>
  <c r="E48" i="3" s="1"/>
  <c r="J51" i="6"/>
  <c r="E51" i="3" s="1"/>
  <c r="J41" i="6"/>
  <c r="E40" i="3" s="1"/>
  <c r="J20" i="6"/>
  <c r="E30" i="3" s="1"/>
  <c r="H30" i="3" s="1"/>
  <c r="J56" i="6"/>
  <c r="E56" i="3" s="1"/>
  <c r="H56" i="3" s="1"/>
  <c r="H39" i="3"/>
  <c r="H36" i="3"/>
  <c r="H15" i="3"/>
  <c r="H23" i="3"/>
  <c r="H6" i="3"/>
  <c r="H17" i="3"/>
  <c r="J46" i="6"/>
  <c r="E37" i="3" s="1"/>
  <c r="H37" i="3" s="1"/>
  <c r="J17" i="6"/>
  <c r="E29" i="3" s="1"/>
  <c r="J30" i="6"/>
  <c r="E33" i="3" s="1"/>
  <c r="J12" i="6"/>
  <c r="E11" i="3" s="1"/>
  <c r="J21" i="6"/>
  <c r="E34" i="3" s="1"/>
  <c r="H34" i="3" s="1"/>
  <c r="J18" i="6"/>
  <c r="E26" i="3" s="1"/>
  <c r="J42" i="6"/>
  <c r="E47" i="3" s="1"/>
  <c r="J26" i="6"/>
  <c r="E35" i="3" s="1"/>
  <c r="J19" i="6"/>
  <c r="E31" i="3" s="1"/>
  <c r="H31" i="3" s="1"/>
  <c r="J24" i="6"/>
  <c r="E5" i="3" s="1"/>
  <c r="J35" i="6"/>
  <c r="E7" i="3" s="1"/>
  <c r="H7" i="3" s="1"/>
  <c r="J36" i="6"/>
  <c r="E32" i="3" s="1"/>
  <c r="J59" i="6"/>
  <c r="E59" i="3" s="1"/>
  <c r="J55" i="6"/>
  <c r="E55" i="3" s="1"/>
  <c r="H55" i="3" s="1"/>
  <c r="J10" i="6"/>
  <c r="E25" i="3" s="1"/>
  <c r="J14" i="6"/>
  <c r="E4" i="3" s="1"/>
  <c r="J8" i="6"/>
  <c r="E21" i="3" s="1"/>
  <c r="J38" i="6"/>
  <c r="E38" i="3" s="1"/>
  <c r="J28" i="6"/>
  <c r="E12" i="3" s="1"/>
  <c r="H12" i="3" s="1"/>
  <c r="J27" i="6"/>
  <c r="E10" i="3" s="1"/>
  <c r="J53" i="6"/>
  <c r="E53" i="3" s="1"/>
  <c r="H53" i="3" s="1"/>
  <c r="J16" i="6"/>
  <c r="E8" i="3" s="1"/>
  <c r="J15" i="6"/>
  <c r="E24" i="3" s="1"/>
  <c r="H24" i="3" s="1"/>
  <c r="J37" i="6"/>
  <c r="E46" i="3" s="1"/>
  <c r="J29" i="6"/>
  <c r="E16" i="3" s="1"/>
  <c r="J47" i="6"/>
  <c r="E49" i="3" s="1"/>
  <c r="H49" i="3" s="1"/>
  <c r="J58" i="6"/>
  <c r="E58" i="3" s="1"/>
  <c r="H58" i="3" s="1"/>
  <c r="H44" i="3"/>
  <c r="C48" i="3"/>
  <c r="H48" i="3" s="1"/>
  <c r="C42" i="3"/>
  <c r="H42" i="3" s="1"/>
  <c r="C19" i="3"/>
  <c r="H19" i="3" s="1"/>
  <c r="C4" i="3"/>
  <c r="C29" i="3"/>
  <c r="C10" i="3"/>
  <c r="H10" i="3" s="1"/>
  <c r="H28" i="3"/>
  <c r="H18" i="3"/>
  <c r="C35" i="3"/>
  <c r="H35" i="3" s="1"/>
  <c r="H8" i="3"/>
  <c r="H50" i="3"/>
  <c r="H51" i="3"/>
  <c r="H11" i="3"/>
  <c r="H26" i="3"/>
  <c r="H14" i="3"/>
  <c r="H43" i="3"/>
  <c r="H59" i="3"/>
  <c r="H40" i="3"/>
  <c r="H32" i="3"/>
  <c r="H21" i="3"/>
  <c r="H52" i="3"/>
  <c r="H16" i="3"/>
  <c r="H54" i="3"/>
  <c r="H33" i="3"/>
  <c r="H20" i="3"/>
  <c r="H5" i="3"/>
  <c r="H9" i="3"/>
  <c r="H25" i="3"/>
  <c r="H57" i="3"/>
  <c r="H47" i="3"/>
  <c r="H46" i="3"/>
  <c r="H38" i="3"/>
  <c r="H29" i="3"/>
  <c r="H4" i="3"/>
  <c r="H45" i="3"/>
  <c r="S36" i="4"/>
  <c r="S22" i="4"/>
  <c r="S27" i="4"/>
  <c r="S50" i="4"/>
  <c r="S12" i="4"/>
  <c r="S46" i="4"/>
  <c r="S13" i="4"/>
  <c r="S23" i="4"/>
  <c r="S20" i="4"/>
  <c r="S53" i="4"/>
  <c r="S11" i="4"/>
  <c r="S14" i="4"/>
  <c r="S48" i="4"/>
  <c r="S28" i="4"/>
  <c r="S4" i="4"/>
  <c r="S54" i="4"/>
  <c r="S59" i="4"/>
  <c r="S45" i="4"/>
  <c r="S24" i="4"/>
  <c r="S51" i="4"/>
  <c r="S33" i="4"/>
  <c r="S56" i="4"/>
  <c r="S55" i="4"/>
  <c r="S43" i="4"/>
  <c r="S19" i="4"/>
  <c r="S44" i="4"/>
  <c r="S16" i="4"/>
  <c r="S32" i="4"/>
  <c r="S62" i="4"/>
  <c r="S42" i="4"/>
  <c r="S35" i="4"/>
  <c r="S34" i="4"/>
  <c r="S9" i="4"/>
  <c r="S49" i="4"/>
  <c r="S26" i="4"/>
  <c r="S21" i="4"/>
  <c r="S8" i="4"/>
  <c r="S38" i="4"/>
  <c r="S58" i="4"/>
  <c r="S25" i="4"/>
  <c r="S41" i="4"/>
  <c r="S37" i="4"/>
  <c r="S6" i="4"/>
  <c r="S10" i="4"/>
  <c r="S31" i="4"/>
  <c r="S39" i="4"/>
  <c r="S15" i="4"/>
  <c r="S40" i="4"/>
  <c r="S5" i="4"/>
  <c r="S52" i="4"/>
  <c r="S57" i="4"/>
  <c r="S60" i="4"/>
  <c r="S47" i="4"/>
  <c r="S30" i="4"/>
  <c r="S17" i="4"/>
  <c r="S18" i="4"/>
  <c r="S7" i="4"/>
  <c r="S61" i="4"/>
  <c r="I52" i="3" l="1"/>
  <c r="I19" i="3"/>
  <c r="I18" i="3"/>
  <c r="I56" i="3"/>
  <c r="I47" i="3"/>
  <c r="I48" i="3"/>
  <c r="I4" i="3"/>
  <c r="I46" i="3"/>
  <c r="I40" i="3"/>
  <c r="I28" i="3"/>
  <c r="I17" i="3"/>
  <c r="I57" i="3"/>
  <c r="I23" i="3"/>
  <c r="I10" i="3"/>
  <c r="I45" i="3"/>
  <c r="I30" i="3"/>
  <c r="I36" i="3"/>
  <c r="I31" i="3"/>
  <c r="I15" i="3"/>
  <c r="I60" i="3"/>
  <c r="I32" i="3"/>
  <c r="I50" i="3"/>
  <c r="I22" i="3"/>
  <c r="I16" i="3"/>
  <c r="I13" i="3"/>
  <c r="I58" i="3"/>
  <c r="I7" i="3"/>
  <c r="I49" i="3"/>
  <c r="I6" i="3"/>
  <c r="I39" i="3"/>
  <c r="I11" i="3"/>
  <c r="I34" i="3"/>
  <c r="I29" i="3"/>
  <c r="I43" i="3"/>
  <c r="I38" i="3"/>
  <c r="I53" i="3"/>
  <c r="I26" i="3"/>
  <c r="I51" i="3"/>
  <c r="I24" i="3"/>
  <c r="I5" i="3"/>
  <c r="I37" i="3"/>
  <c r="I41" i="3"/>
  <c r="I59" i="3"/>
  <c r="I27" i="3"/>
  <c r="I9" i="3"/>
  <c r="I55" i="3"/>
  <c r="I14" i="3"/>
  <c r="I33" i="3"/>
  <c r="I54" i="3"/>
  <c r="I21" i="3"/>
  <c r="I35" i="3"/>
  <c r="I8" i="3"/>
  <c r="I20" i="3"/>
  <c r="I12" i="3"/>
  <c r="I25" i="3"/>
  <c r="I42" i="3"/>
  <c r="I44" i="3"/>
</calcChain>
</file>

<file path=xl/sharedStrings.xml><?xml version="1.0" encoding="utf-8"?>
<sst xmlns="http://schemas.openxmlformats.org/spreadsheetml/2006/main" count="328" uniqueCount="216">
  <si>
    <t>Do not delete Rows in this table.  To remove someone, overtype their name with 'z-spare'.  To add someone, overtype any spare entry with the new user's email address and name</t>
  </si>
  <si>
    <t>ENTER 1 IF USER IS SUBSCIBED</t>
  </si>
  <si>
    <t>ENTER 5 WHEN MONEY IS PAID</t>
  </si>
  <si>
    <t>Match Date</t>
  </si>
  <si>
    <t>Round 1</t>
  </si>
  <si>
    <t>Round 2</t>
  </si>
  <si>
    <t>Round 3</t>
  </si>
  <si>
    <t>Round 4</t>
  </si>
  <si>
    <t>Round 5</t>
  </si>
  <si>
    <t>email</t>
  </si>
  <si>
    <t>Name</t>
  </si>
  <si>
    <t>Time received</t>
  </si>
  <si>
    <t>In</t>
  </si>
  <si>
    <t>Paid</t>
  </si>
  <si>
    <t>Ireland v Wales</t>
  </si>
  <si>
    <t>Scotland v England</t>
  </si>
  <si>
    <t>France v Italy</t>
  </si>
  <si>
    <t>NTB</t>
  </si>
  <si>
    <t>Wales v Scotland</t>
  </si>
  <si>
    <t>France v Ireland</t>
  </si>
  <si>
    <t>Italy v England</t>
  </si>
  <si>
    <t>NTB2</t>
  </si>
  <si>
    <t>Scotland v France</t>
  </si>
  <si>
    <t>England v Wales</t>
  </si>
  <si>
    <t>Ireland v Italy</t>
  </si>
  <si>
    <t>NTB3</t>
  </si>
  <si>
    <t>Wales v France</t>
  </si>
  <si>
    <t>Italy v Scotland</t>
  </si>
  <si>
    <t>England v Ireland</t>
  </si>
  <si>
    <t>NTB4</t>
  </si>
  <si>
    <t>Wales v Italy</t>
  </si>
  <si>
    <t>Ireland v Scotland</t>
  </si>
  <si>
    <t>France v England</t>
  </si>
  <si>
    <t>NTB5</t>
  </si>
  <si>
    <t>aswaden@beckgreener.com</t>
  </si>
  <si>
    <t>Alison Swaden</t>
  </si>
  <si>
    <t>acatchpole@beckgreener.com</t>
  </si>
  <si>
    <t>Anna Catchpole</t>
  </si>
  <si>
    <t>annahull@hotmail.com</t>
  </si>
  <si>
    <t>Anna Hull</t>
  </si>
  <si>
    <t>bmuir@beckgreener.com</t>
  </si>
  <si>
    <t>Ben Muir</t>
  </si>
  <si>
    <t>tilburyca@gmail.com</t>
  </si>
  <si>
    <t>Charlotte Tilbury</t>
  </si>
  <si>
    <t>dawoodp@aol.com</t>
  </si>
  <si>
    <t>Dawood Parker</t>
  </si>
  <si>
    <t>dhart@beckgreener.com</t>
  </si>
  <si>
    <t>Debbie Hart</t>
  </si>
  <si>
    <t>dastones1939@gmail.com</t>
  </si>
  <si>
    <t>Dudley Stones</t>
  </si>
  <si>
    <t>fodell@beckgreener.com</t>
  </si>
  <si>
    <t>Fleur O'Dell</t>
  </si>
  <si>
    <t>harrison.jardine@protiviti.co.uk</t>
  </si>
  <si>
    <t>Harrison Jardine</t>
  </si>
  <si>
    <t>jstones@beckgreener.com</t>
  </si>
  <si>
    <t>James Stones</t>
  </si>
  <si>
    <t>jvallis@beckgreener.com</t>
  </si>
  <si>
    <t>Jess Vallis</t>
  </si>
  <si>
    <t>johnphiliphull@hotmail.com</t>
  </si>
  <si>
    <t>John Hull</t>
  </si>
  <si>
    <t>john@raynorj.co.uk</t>
  </si>
  <si>
    <t>John Raynor</t>
  </si>
  <si>
    <t>jonathan@jonathansilverman.co.uk</t>
  </si>
  <si>
    <t>Jonathan Silverman</t>
  </si>
  <si>
    <t>julietnparker@gmail.com</t>
  </si>
  <si>
    <t>Juliet Parker</t>
  </si>
  <si>
    <t>kate@katebetteridge.me.uk</t>
  </si>
  <si>
    <t>Kate Betteridge</t>
  </si>
  <si>
    <t>maevegstones@gmail.com</t>
  </si>
  <si>
    <t>Maeve Stones</t>
  </si>
  <si>
    <t>ms953@exeter.ac.uk</t>
  </si>
  <si>
    <t>Matt Scurlock</t>
  </si>
  <si>
    <t>mickoboyle@hotmail.com</t>
  </si>
  <si>
    <t>Michael O'Boyle</t>
  </si>
  <si>
    <t>morris2009@gmail.com</t>
  </si>
  <si>
    <t>Morris Berrie</t>
  </si>
  <si>
    <t>natj3821@gmail.com</t>
  </si>
  <si>
    <t>Natalie Jones</t>
  </si>
  <si>
    <t>nrobbins@beckgreener.com</t>
  </si>
  <si>
    <t>Nikki Robbins</t>
  </si>
  <si>
    <t>philipmitchelmore@hotmail.com</t>
  </si>
  <si>
    <t>Philip Mitchelmore</t>
  </si>
  <si>
    <t>rsulston@beckgreener.com</t>
  </si>
  <si>
    <t>Richard Sulston</t>
  </si>
  <si>
    <t>jones.rw@gmail.com</t>
  </si>
  <si>
    <t>Robert Jones</t>
  </si>
  <si>
    <t>robin.w@kaizensystems.co.uk</t>
  </si>
  <si>
    <t>Robin Winnett</t>
  </si>
  <si>
    <t>scrawford@beckgreener.com</t>
  </si>
  <si>
    <t>Sarah-Jane Crawford</t>
  </si>
  <si>
    <t>stepheng@bawden.co.uk</t>
  </si>
  <si>
    <t>Stephen Geary</t>
  </si>
  <si>
    <t>s.l.michell@exeter.ac.uk</t>
  </si>
  <si>
    <t>Stephen Michell</t>
  </si>
  <si>
    <t>s.burrows@kingsburyuk.com</t>
  </si>
  <si>
    <t>Steve Burrows</t>
  </si>
  <si>
    <t>steve@masonuk.co.uk</t>
  </si>
  <si>
    <t>Steve Hart</t>
  </si>
  <si>
    <t>sscott@beckgreener.com</t>
  </si>
  <si>
    <t>Sue Scott</t>
  </si>
  <si>
    <t>cjewell@beckgreener.com</t>
  </si>
  <si>
    <t>Catherine Jewell</t>
  </si>
  <si>
    <t>cl.burrows1404@gmail.com</t>
  </si>
  <si>
    <t>Claire Burrows</t>
  </si>
  <si>
    <t>ddalton@beckgreener.com</t>
  </si>
  <si>
    <t>David Dalton</t>
  </si>
  <si>
    <t>i.jones29@virginmedia.com</t>
  </si>
  <si>
    <t>Ieuan Jones</t>
  </si>
  <si>
    <t>jreid@beckgreener.com</t>
  </si>
  <si>
    <t>Janet Reid</t>
  </si>
  <si>
    <t>lalsop@beckgreener.com</t>
  </si>
  <si>
    <t>Louise Alsop</t>
  </si>
  <si>
    <t>morgan.burrows1356@googlemail.com</t>
  </si>
  <si>
    <t>Morgan Burrows</t>
  </si>
  <si>
    <t>nbebbington@beckgreener.com</t>
  </si>
  <si>
    <t>Nick Bebbington</t>
  </si>
  <si>
    <t>ppatel@beckgreener.com</t>
  </si>
  <si>
    <t>Pratik Patel</t>
  </si>
  <si>
    <t>slawlor@beckgreener.com</t>
  </si>
  <si>
    <t>Sean Lawlor</t>
  </si>
  <si>
    <t>shorridge@beckgreener.com</t>
  </si>
  <si>
    <t>Sue Horridge</t>
  </si>
  <si>
    <t>tdickson@beckgreener.com</t>
  </si>
  <si>
    <t>Tom Dickson</t>
  </si>
  <si>
    <t>vandita.chandrani@elekta.com</t>
  </si>
  <si>
    <t>Vandita Chandrani</t>
  </si>
  <si>
    <t>z-spare</t>
  </si>
  <si>
    <t>NTB AVERAGE</t>
  </si>
  <si>
    <t>Number of people</t>
  </si>
  <si>
    <t>I have paid for</t>
  </si>
  <si>
    <t>Maeve</t>
  </si>
  <si>
    <t>Paid into account</t>
  </si>
  <si>
    <t>Paid for 2021</t>
  </si>
  <si>
    <t>Pot</t>
  </si>
  <si>
    <t>Dudley</t>
  </si>
  <si>
    <t>(</t>
  </si>
  <si>
    <t>Money in</t>
  </si>
  <si>
    <t>)</t>
  </si>
  <si>
    <t>John &amp; Anna*</t>
  </si>
  <si>
    <t>Michael</t>
  </si>
  <si>
    <t>NTB fivers</t>
  </si>
  <si>
    <t>NTB "last hurrah"</t>
  </si>
  <si>
    <t>Last weekend</t>
  </si>
  <si>
    <t>Last hurrah</t>
  </si>
  <si>
    <t>Subtotal</t>
  </si>
  <si>
    <t>Round 5 most points</t>
  </si>
  <si>
    <t>Prize pot</t>
  </si>
  <si>
    <t>First prize</t>
  </si>
  <si>
    <t>First Prize</t>
  </si>
  <si>
    <t>Second prize</t>
  </si>
  <si>
    <t>Second Prize</t>
  </si>
  <si>
    <t>Difference</t>
  </si>
  <si>
    <t>H win large</t>
  </si>
  <si>
    <t>H win small</t>
  </si>
  <si>
    <t>draw</t>
  </si>
  <si>
    <t>A win small</t>
  </si>
  <si>
    <t>A win large</t>
  </si>
  <si>
    <t>Week  1</t>
  </si>
  <si>
    <t>Week 2</t>
  </si>
  <si>
    <t>Week 3</t>
  </si>
  <si>
    <t>Week 4</t>
  </si>
  <si>
    <t>Week 5</t>
  </si>
  <si>
    <t>DO NOT CHANGE THIS SHEET!!</t>
  </si>
  <si>
    <t>Week 1</t>
  </si>
  <si>
    <t>Total Score</t>
  </si>
  <si>
    <t>Rank</t>
  </si>
  <si>
    <t>WEEK 1</t>
  </si>
  <si>
    <t>WEEK 2</t>
  </si>
  <si>
    <t>WEEK 3</t>
  </si>
  <si>
    <t>WEEK 4</t>
  </si>
  <si>
    <t>WEEK 5</t>
  </si>
  <si>
    <t>TOTAL</t>
  </si>
  <si>
    <t>Actual</t>
  </si>
  <si>
    <t>DO not change this sheet!!!</t>
  </si>
  <si>
    <t>Match 1</t>
  </si>
  <si>
    <t>Match 2</t>
  </si>
  <si>
    <t>Match 3</t>
  </si>
  <si>
    <t>NTB1</t>
  </si>
  <si>
    <t>Match 4</t>
  </si>
  <si>
    <t>Match 5</t>
  </si>
  <si>
    <t>Match 6</t>
  </si>
  <si>
    <t>Match 7</t>
  </si>
  <si>
    <t>Match 8</t>
  </si>
  <si>
    <t>Match 9</t>
  </si>
  <si>
    <t>Match 10</t>
  </si>
  <si>
    <t>Match 11</t>
  </si>
  <si>
    <t>Match 12</t>
  </si>
  <si>
    <t>Match 13</t>
  </si>
  <si>
    <t>Match 14</t>
  </si>
  <si>
    <t>Match 15</t>
  </si>
  <si>
    <t>When you have filtered the list of email addresses, copy and paste it into the "TO" box in an email</t>
  </si>
  <si>
    <t>Copy and paste the text for your email from one of those below - depending on whichround you are chasing</t>
  </si>
  <si>
    <t>These should be set to (All) except as below</t>
  </si>
  <si>
    <t>(All)</t>
  </si>
  <si>
    <t>change this to "blank" to show "Round 5" laggards</t>
  </si>
  <si>
    <t>change this to "blank" to show "Round 4" laggards</t>
  </si>
  <si>
    <t>change this to "blank" to show "Round 3" laggards</t>
  </si>
  <si>
    <t xml:space="preserve">Your reply for the round 1 of the 6 nations competition has not yet been received.  Please use the link below to submit your entry   </t>
  </si>
  <si>
    <t>change this to "blank" to show "Round 2" laggards</t>
  </si>
  <si>
    <t>change this to "blank" to show "Round 1" laggards</t>
  </si>
  <si>
    <t>https://forms.office.com/Pages/ResponsePage.aspx?id=1yKeYoFQtUedF9PwerMBNxswAJkVP1BIvH_Do1EJKt1UMUE4UFVZNklFOFBISEVYNE5VOVIzSFlLRi4u</t>
  </si>
  <si>
    <t>set to 1 to show people "in", or (blank) for those who haven't replied</t>
  </si>
  <si>
    <t xml:space="preserve"> </t>
  </si>
  <si>
    <t xml:space="preserve">Your reply for the round  2 of the 6 nations competition has not yet been received.  Please use the link below to submit your entry   </t>
  </si>
  <si>
    <t xml:space="preserve"> https://forms.office.com/Pages/ResponsePage.aspx?id=1yKeYoFQtUedF9PwerMBNxswAJkVP1BIvH_Do1EJKt1UMFVUV0JDMUZVSFZYQURROEtaTzVFWjdYUS4u</t>
  </si>
  <si>
    <t xml:space="preserve">Your reply for the round 3 of the 6 nations competition has not yet been received.  Please use the link below to submit your entry   </t>
  </si>
  <si>
    <t>https://forms.office.com/Pages/ResponsePage.aspx?id=1yKeYoFQtUedF9PwerMBNxswAJkVP1BIvH_Do1EJKt1UQkVTMk85MFQ4R1VDQTA5TDdJS1MwOU83US4u</t>
  </si>
  <si>
    <t xml:space="preserve">Your reply for the round 4 of the 6 nations competition has not yet been received.  Please use the link below to submit your entry   </t>
  </si>
  <si>
    <t>https://forms.office.com/Pages/ResponsePage.aspx?id=1yKeYoFQtUedF9PwerMBNxswAJkVP1BIvH_Do1EJKt1URUxVOEFQMzZIRFlHME9RQ1lJTlE4R1dONy4u</t>
  </si>
  <si>
    <t xml:space="preserve">Your reply for the round 5 of the 6 nations competition has not yet been received.  Please use the link below to submit your entry   </t>
  </si>
  <si>
    <t>jd583@exeter.ac.uk</t>
  </si>
  <si>
    <t>https://forms.office.com/Pages/ResponsePage.aspx?id=1yKeYoFQtUedF9PwerMBNxswAJkVP1BIvH_Do1EJKt1UMUE1VTJVU0w3RVJFU1hCRlBFRTU4VEVRWC4u</t>
  </si>
  <si>
    <t>jraynor@beckgreener.com</t>
  </si>
  <si>
    <t>kimbi@hotmail.com</t>
  </si>
  <si>
    <t>(blank)</t>
  </si>
  <si>
    <t>ashleyasmith1991@gmail.com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</si>
</sst>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6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0"/>
      <color indexed="49"/>
      <name val="Arial"/>
      <family val="2"/>
    </font>
    <font>
      <sz val="10"/>
      <color indexed="36"/>
      <name val="Arial"/>
      <family val="2"/>
    </font>
    <font>
      <sz val="10"/>
      <color indexed="53"/>
      <name val="Arial"/>
      <family val="2"/>
    </font>
    <font>
      <sz val="10"/>
      <color indexed="62"/>
      <name val="Arial"/>
      <family val="2"/>
    </font>
    <font>
      <sz val="10"/>
      <color indexed="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0"/>
      <name val="Arial"/>
      <family val="2"/>
    </font>
    <font>
      <u/>
      <sz val="10"/>
      <color theme="10"/>
      <name val="Arial"/>
    </font>
    <font>
      <sz val="10"/>
      <color rgb="FFFF0000"/>
      <name val="Arial"/>
      <family val="2"/>
    </font>
    <font>
      <sz val="10"/>
      <color rgb="FF33CCCC"/>
      <name val="Arial"/>
      <family val="2"/>
    </font>
    <font>
      <sz val="10"/>
      <color rgb="FFFF6600"/>
      <name val="Arial"/>
      <family val="2"/>
    </font>
    <font>
      <sz val="10"/>
      <color rgb="FF333399"/>
      <name val="Arial"/>
      <family val="2"/>
    </font>
    <font>
      <sz val="10"/>
      <color rgb="FF993300"/>
      <name val="Arial"/>
      <family val="2"/>
    </font>
    <font>
      <sz val="10"/>
      <color rgb="FFFF0000"/>
      <name val="Arial"/>
    </font>
    <font>
      <b/>
      <u/>
      <sz val="10"/>
      <name val="Arial"/>
    </font>
    <font>
      <sz val="2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CFFFF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CCCCFF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99FDFF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164">
    <xf numFmtId="0" fontId="0" fillId="0" borderId="0" xfId="0"/>
    <xf numFmtId="0" fontId="0" fillId="0" borderId="0" xfId="0" applyAlignment="1">
      <alignment horizontal="center"/>
    </xf>
    <xf numFmtId="0" fontId="0" fillId="0" borderId="0" xfId="0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1" fillId="0" borderId="0" xfId="0" applyFont="1"/>
    <xf numFmtId="0" fontId="8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0" fontId="0" fillId="7" borderId="1" xfId="0" applyFill="1" applyBorder="1"/>
    <xf numFmtId="164" fontId="0" fillId="0" borderId="0" xfId="0" applyNumberFormat="1"/>
    <xf numFmtId="0" fontId="14" fillId="0" borderId="0" xfId="0" applyFont="1"/>
    <xf numFmtId="1" fontId="14" fillId="0" borderId="0" xfId="0" applyNumberFormat="1" applyFont="1"/>
    <xf numFmtId="0" fontId="14" fillId="0" borderId="11" xfId="0" applyFont="1" applyBorder="1"/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/>
    <xf numFmtId="0" fontId="14" fillId="0" borderId="7" xfId="0" applyFont="1" applyBorder="1"/>
    <xf numFmtId="0" fontId="0" fillId="8" borderId="1" xfId="0" applyFill="1" applyBorder="1"/>
    <xf numFmtId="1" fontId="14" fillId="0" borderId="14" xfId="0" applyNumberFormat="1" applyFont="1" applyBorder="1"/>
    <xf numFmtId="1" fontId="14" fillId="0" borderId="5" xfId="0" applyNumberFormat="1" applyFont="1" applyBorder="1"/>
    <xf numFmtId="0" fontId="13" fillId="0" borderId="0" xfId="0" applyFont="1"/>
    <xf numFmtId="0" fontId="15" fillId="0" borderId="0" xfId="0" applyFont="1"/>
    <xf numFmtId="0" fontId="3" fillId="0" borderId="0" xfId="0" applyFont="1"/>
    <xf numFmtId="9" fontId="14" fillId="0" borderId="0" xfId="0" applyNumberFormat="1" applyFont="1"/>
    <xf numFmtId="0" fontId="16" fillId="0" borderId="0" xfId="0" applyFont="1" applyProtection="1">
      <protection hidden="1"/>
    </xf>
    <xf numFmtId="0" fontId="0" fillId="8" borderId="19" xfId="0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9" fillId="3" borderId="22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9" fillId="3" borderId="23" xfId="0" applyFont="1" applyFill="1" applyBorder="1" applyAlignment="1">
      <alignment horizontal="center"/>
    </xf>
    <xf numFmtId="0" fontId="10" fillId="4" borderId="14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10" fillId="4" borderId="13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3" xfId="0" applyFont="1" applyFill="1" applyBorder="1" applyAlignment="1">
      <alignment horizontal="center"/>
    </xf>
    <xf numFmtId="0" fontId="12" fillId="6" borderId="14" xfId="0" applyFont="1" applyFill="1" applyBorder="1" applyAlignment="1">
      <alignment horizontal="center"/>
    </xf>
    <xf numFmtId="0" fontId="12" fillId="6" borderId="21" xfId="0" applyFont="1" applyFill="1" applyBorder="1" applyAlignment="1">
      <alignment horizontal="center"/>
    </xf>
    <xf numFmtId="0" fontId="12" fillId="6" borderId="23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3" fillId="0" borderId="24" xfId="0" applyFont="1" applyBorder="1" applyProtection="1">
      <protection locked="0"/>
    </xf>
    <xf numFmtId="0" fontId="7" fillId="0" borderId="24" xfId="0" applyFont="1" applyBorder="1" applyProtection="1">
      <protection locked="0"/>
    </xf>
    <xf numFmtId="0" fontId="3" fillId="0" borderId="24" xfId="0" applyFont="1" applyBorder="1" applyAlignment="1" applyProtection="1">
      <alignment horizontal="center"/>
      <protection locked="0"/>
    </xf>
    <xf numFmtId="0" fontId="8" fillId="2" borderId="5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10" fillId="4" borderId="5" xfId="0" applyFont="1" applyFill="1" applyBorder="1" applyAlignment="1">
      <alignment horizontal="center"/>
    </xf>
    <xf numFmtId="0" fontId="10" fillId="4" borderId="3" xfId="0" applyFont="1" applyFill="1" applyBorder="1" applyAlignment="1">
      <alignment horizontal="center"/>
    </xf>
    <xf numFmtId="0" fontId="10" fillId="4" borderId="7" xfId="0" applyFont="1" applyFill="1" applyBorder="1" applyAlignment="1">
      <alignment horizontal="center"/>
    </xf>
    <xf numFmtId="0" fontId="11" fillId="5" borderId="9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11" fillId="5" borderId="4" xfId="0" applyFont="1" applyFill="1" applyBorder="1" applyAlignment="1">
      <alignment horizontal="center"/>
    </xf>
    <xf numFmtId="0" fontId="12" fillId="6" borderId="5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" fillId="8" borderId="25" xfId="0" applyFont="1" applyFill="1" applyBorder="1" applyAlignment="1">
      <alignment horizontal="center" vertical="center"/>
    </xf>
    <xf numFmtId="0" fontId="12" fillId="6" borderId="7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24" xfId="0" applyFont="1" applyBorder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7" fillId="8" borderId="25" xfId="1" applyFill="1" applyBorder="1"/>
    <xf numFmtId="0" fontId="17" fillId="8" borderId="26" xfId="1" applyFill="1" applyBorder="1"/>
    <xf numFmtId="0" fontId="17" fillId="8" borderId="17" xfId="1" applyFill="1" applyBorder="1"/>
    <xf numFmtId="0" fontId="17" fillId="0" borderId="15" xfId="1" applyFill="1" applyBorder="1" applyAlignment="1">
      <alignment horizontal="center"/>
    </xf>
    <xf numFmtId="0" fontId="17" fillId="0" borderId="17" xfId="1" applyFill="1" applyBorder="1" applyAlignment="1">
      <alignment horizontal="center"/>
    </xf>
    <xf numFmtId="0" fontId="17" fillId="2" borderId="5" xfId="1" applyNumberFormat="1" applyFill="1" applyBorder="1" applyAlignment="1">
      <alignment horizontal="center"/>
    </xf>
    <xf numFmtId="0" fontId="17" fillId="2" borderId="3" xfId="1" applyNumberFormat="1" applyFill="1" applyBorder="1" applyAlignment="1">
      <alignment horizontal="center"/>
    </xf>
    <xf numFmtId="0" fontId="17" fillId="2" borderId="7" xfId="1" applyNumberFormat="1" applyFill="1" applyBorder="1" applyAlignment="1">
      <alignment horizontal="center"/>
    </xf>
    <xf numFmtId="0" fontId="17" fillId="3" borderId="9" xfId="1" applyNumberFormat="1" applyFill="1" applyBorder="1" applyAlignment="1">
      <alignment horizontal="center"/>
    </xf>
    <xf numFmtId="0" fontId="17" fillId="3" borderId="3" xfId="1" applyNumberFormat="1" applyFill="1" applyBorder="1" applyAlignment="1">
      <alignment horizontal="center"/>
    </xf>
    <xf numFmtId="0" fontId="17" fillId="3" borderId="4" xfId="1" applyNumberFormat="1" applyFill="1" applyBorder="1" applyAlignment="1">
      <alignment horizontal="center"/>
    </xf>
    <xf numFmtId="0" fontId="17" fillId="4" borderId="5" xfId="1" applyNumberFormat="1" applyFill="1" applyBorder="1" applyAlignment="1">
      <alignment horizontal="center"/>
    </xf>
    <xf numFmtId="0" fontId="17" fillId="4" borderId="3" xfId="1" applyNumberFormat="1" applyFill="1" applyBorder="1" applyAlignment="1">
      <alignment horizontal="center"/>
    </xf>
    <xf numFmtId="0" fontId="17" fillId="4" borderId="7" xfId="1" applyNumberFormat="1" applyFill="1" applyBorder="1" applyAlignment="1">
      <alignment horizontal="center"/>
    </xf>
    <xf numFmtId="0" fontId="17" fillId="5" borderId="9" xfId="1" applyNumberFormat="1" applyFill="1" applyBorder="1" applyAlignment="1">
      <alignment horizontal="center"/>
    </xf>
    <xf numFmtId="0" fontId="17" fillId="5" borderId="3" xfId="1" applyNumberFormat="1" applyFill="1" applyBorder="1" applyAlignment="1">
      <alignment horizontal="center"/>
    </xf>
    <xf numFmtId="0" fontId="17" fillId="5" borderId="4" xfId="1" applyNumberFormat="1" applyFill="1" applyBorder="1" applyAlignment="1">
      <alignment horizontal="center"/>
    </xf>
    <xf numFmtId="0" fontId="17" fillId="6" borderId="5" xfId="1" applyNumberFormat="1" applyFill="1" applyBorder="1" applyAlignment="1">
      <alignment horizontal="center"/>
    </xf>
    <xf numFmtId="0" fontId="17" fillId="6" borderId="3" xfId="1" applyNumberFormat="1" applyFill="1" applyBorder="1" applyAlignment="1">
      <alignment horizontal="center"/>
    </xf>
    <xf numFmtId="0" fontId="17" fillId="6" borderId="7" xfId="1" applyNumberFormat="1" applyFill="1" applyBorder="1" applyAlignment="1">
      <alignment horizontal="center"/>
    </xf>
    <xf numFmtId="0" fontId="17" fillId="8" borderId="18" xfId="1" applyFill="1" applyBorder="1"/>
    <xf numFmtId="0" fontId="17" fillId="0" borderId="16" xfId="1" applyFill="1" applyBorder="1" applyAlignment="1">
      <alignment horizontal="center"/>
    </xf>
    <xf numFmtId="0" fontId="17" fillId="0" borderId="18" xfId="1" applyFill="1" applyBorder="1" applyAlignment="1">
      <alignment horizontal="center"/>
    </xf>
    <xf numFmtId="0" fontId="17" fillId="2" borderId="6" xfId="1" applyNumberFormat="1" applyFill="1" applyBorder="1" applyAlignment="1">
      <alignment horizontal="center"/>
    </xf>
    <xf numFmtId="0" fontId="17" fillId="2" borderId="1" xfId="1" applyNumberFormat="1" applyFill="1" applyBorder="1" applyAlignment="1">
      <alignment horizontal="center"/>
    </xf>
    <xf numFmtId="0" fontId="17" fillId="2" borderId="8" xfId="1" applyNumberFormat="1" applyFill="1" applyBorder="1" applyAlignment="1">
      <alignment horizontal="center"/>
    </xf>
    <xf numFmtId="0" fontId="17" fillId="3" borderId="10" xfId="1" applyNumberFormat="1" applyFill="1" applyBorder="1" applyAlignment="1">
      <alignment horizontal="center"/>
    </xf>
    <xf numFmtId="0" fontId="17" fillId="3" borderId="1" xfId="1" applyNumberFormat="1" applyFill="1" applyBorder="1" applyAlignment="1">
      <alignment horizontal="center"/>
    </xf>
    <xf numFmtId="0" fontId="17" fillId="3" borderId="2" xfId="1" applyNumberFormat="1" applyFill="1" applyBorder="1" applyAlignment="1">
      <alignment horizontal="center"/>
    </xf>
    <xf numFmtId="0" fontId="17" fillId="4" borderId="6" xfId="1" applyNumberFormat="1" applyFill="1" applyBorder="1" applyAlignment="1">
      <alignment horizontal="center"/>
    </xf>
    <xf numFmtId="0" fontId="17" fillId="4" borderId="1" xfId="1" applyNumberFormat="1" applyFill="1" applyBorder="1" applyAlignment="1">
      <alignment horizontal="center"/>
    </xf>
    <xf numFmtId="0" fontId="17" fillId="4" borderId="8" xfId="1" applyNumberFormat="1" applyFill="1" applyBorder="1" applyAlignment="1">
      <alignment horizontal="center"/>
    </xf>
    <xf numFmtId="0" fontId="17" fillId="5" borderId="10" xfId="1" applyNumberFormat="1" applyFill="1" applyBorder="1" applyAlignment="1">
      <alignment horizontal="center"/>
    </xf>
    <xf numFmtId="0" fontId="17" fillId="5" borderId="1" xfId="1" applyNumberFormat="1" applyFill="1" applyBorder="1" applyAlignment="1">
      <alignment horizontal="center"/>
    </xf>
    <xf numFmtId="0" fontId="17" fillId="5" borderId="2" xfId="1" applyNumberFormat="1" applyFill="1" applyBorder="1" applyAlignment="1">
      <alignment horizontal="center"/>
    </xf>
    <xf numFmtId="0" fontId="17" fillId="6" borderId="6" xfId="1" applyNumberFormat="1" applyFill="1" applyBorder="1" applyAlignment="1">
      <alignment horizontal="center"/>
    </xf>
    <xf numFmtId="0" fontId="17" fillId="6" borderId="1" xfId="1" applyNumberFormat="1" applyFill="1" applyBorder="1" applyAlignment="1">
      <alignment horizontal="center"/>
    </xf>
    <xf numFmtId="0" fontId="17" fillId="6" borderId="8" xfId="1" applyNumberFormat="1" applyFill="1" applyBorder="1" applyAlignment="1">
      <alignment horizontal="center"/>
    </xf>
    <xf numFmtId="0" fontId="1" fillId="8" borderId="15" xfId="0" applyFont="1" applyFill="1" applyBorder="1" applyAlignment="1">
      <alignment horizontal="center" vertical="center"/>
    </xf>
    <xf numFmtId="0" fontId="17" fillId="8" borderId="16" xfId="1" applyFill="1" applyBorder="1"/>
    <xf numFmtId="0" fontId="14" fillId="0" borderId="27" xfId="0" applyFont="1" applyBorder="1"/>
    <xf numFmtId="0" fontId="14" fillId="0" borderId="24" xfId="0" applyFont="1" applyBorder="1"/>
    <xf numFmtId="22" fontId="17" fillId="8" borderId="16" xfId="1" applyNumberFormat="1" applyFill="1" applyBorder="1"/>
    <xf numFmtId="0" fontId="18" fillId="0" borderId="0" xfId="0" applyFont="1"/>
    <xf numFmtId="0" fontId="17" fillId="0" borderId="16" xfId="1" applyBorder="1" applyAlignment="1">
      <alignment horizontal="center"/>
    </xf>
    <xf numFmtId="0" fontId="17" fillId="0" borderId="18" xfId="1" applyBorder="1" applyAlignment="1">
      <alignment horizontal="center"/>
    </xf>
    <xf numFmtId="0" fontId="17" fillId="2" borderId="6" xfId="1" applyFill="1" applyBorder="1" applyAlignment="1">
      <alignment horizontal="center"/>
    </xf>
    <xf numFmtId="0" fontId="17" fillId="2" borderId="1" xfId="1" applyFill="1" applyBorder="1" applyAlignment="1">
      <alignment horizontal="center"/>
    </xf>
    <xf numFmtId="0" fontId="17" fillId="2" borderId="8" xfId="1" applyFill="1" applyBorder="1" applyAlignment="1">
      <alignment horizontal="center"/>
    </xf>
    <xf numFmtId="0" fontId="17" fillId="3" borderId="10" xfId="1" applyFill="1" applyBorder="1" applyAlignment="1">
      <alignment horizontal="center"/>
    </xf>
    <xf numFmtId="0" fontId="17" fillId="3" borderId="1" xfId="1" applyFill="1" applyBorder="1" applyAlignment="1">
      <alignment horizontal="center"/>
    </xf>
    <xf numFmtId="0" fontId="17" fillId="3" borderId="2" xfId="1" applyFill="1" applyBorder="1" applyAlignment="1">
      <alignment horizontal="center"/>
    </xf>
    <xf numFmtId="0" fontId="17" fillId="4" borderId="6" xfId="1" applyFill="1" applyBorder="1" applyAlignment="1">
      <alignment horizontal="center"/>
    </xf>
    <xf numFmtId="0" fontId="17" fillId="4" borderId="1" xfId="1" applyFill="1" applyBorder="1" applyAlignment="1">
      <alignment horizontal="center"/>
    </xf>
    <xf numFmtId="0" fontId="17" fillId="4" borderId="8" xfId="1" applyFill="1" applyBorder="1" applyAlignment="1">
      <alignment horizontal="center"/>
    </xf>
    <xf numFmtId="0" fontId="17" fillId="5" borderId="10" xfId="1" applyFill="1" applyBorder="1" applyAlignment="1">
      <alignment horizontal="center"/>
    </xf>
    <xf numFmtId="0" fontId="17" fillId="5" borderId="1" xfId="1" applyFill="1" applyBorder="1" applyAlignment="1">
      <alignment horizontal="center"/>
    </xf>
    <xf numFmtId="0" fontId="17" fillId="5" borderId="2" xfId="1" applyFill="1" applyBorder="1" applyAlignment="1">
      <alignment horizontal="center"/>
    </xf>
    <xf numFmtId="0" fontId="17" fillId="6" borderId="6" xfId="1" applyFill="1" applyBorder="1" applyAlignment="1">
      <alignment horizontal="center"/>
    </xf>
    <xf numFmtId="0" fontId="17" fillId="6" borderId="1" xfId="1" applyFill="1" applyBorder="1" applyAlignment="1">
      <alignment horizontal="center"/>
    </xf>
    <xf numFmtId="0" fontId="17" fillId="6" borderId="8" xfId="1" applyFill="1" applyBorder="1" applyAlignment="1">
      <alignment horizontal="center"/>
    </xf>
    <xf numFmtId="14" fontId="8" fillId="2" borderId="21" xfId="0" applyNumberFormat="1" applyFont="1" applyFill="1" applyBorder="1" applyAlignment="1">
      <alignment horizontal="center"/>
    </xf>
    <xf numFmtId="22" fontId="17" fillId="8" borderId="15" xfId="1" applyNumberFormat="1" applyFill="1" applyBorder="1"/>
    <xf numFmtId="0" fontId="11" fillId="5" borderId="2" xfId="0" applyFont="1" applyFill="1" applyBorder="1" applyAlignment="1">
      <alignment horizontal="center"/>
    </xf>
    <xf numFmtId="0" fontId="1" fillId="0" borderId="28" xfId="0" applyFont="1" applyBorder="1"/>
    <xf numFmtId="0" fontId="19" fillId="9" borderId="1" xfId="0" applyFont="1" applyFill="1" applyBorder="1" applyAlignment="1">
      <alignment wrapText="1"/>
    </xf>
    <xf numFmtId="0" fontId="20" fillId="10" borderId="3" xfId="0" applyFont="1" applyFill="1" applyBorder="1" applyAlignment="1">
      <alignment wrapText="1"/>
    </xf>
    <xf numFmtId="0" fontId="21" fillId="11" borderId="3" xfId="0" applyFont="1" applyFill="1" applyBorder="1" applyAlignment="1">
      <alignment wrapText="1"/>
    </xf>
    <xf numFmtId="0" fontId="22" fillId="12" borderId="3" xfId="0" applyFont="1" applyFill="1" applyBorder="1" applyAlignment="1">
      <alignment wrapText="1"/>
    </xf>
    <xf numFmtId="0" fontId="23" fillId="0" borderId="0" xfId="0" applyFont="1"/>
    <xf numFmtId="0" fontId="0" fillId="0" borderId="0" xfId="0" pivotButton="1"/>
    <xf numFmtId="0" fontId="24" fillId="0" borderId="0" xfId="0" applyFont="1"/>
    <xf numFmtId="0" fontId="23" fillId="0" borderId="20" xfId="0" applyFont="1" applyBorder="1" applyAlignment="1">
      <alignment horizontal="left" vertical="center"/>
    </xf>
    <xf numFmtId="0" fontId="17" fillId="0" borderId="0" xfId="1"/>
    <xf numFmtId="0" fontId="25" fillId="0" borderId="0" xfId="0" applyFont="1"/>
    <xf numFmtId="0" fontId="8" fillId="2" borderId="1" xfId="0" applyFont="1" applyFill="1" applyBorder="1" applyAlignment="1" applyProtection="1">
      <alignment horizontal="center"/>
      <protection locked="0"/>
    </xf>
    <xf numFmtId="0" fontId="9" fillId="3" borderId="1" xfId="0" applyFont="1" applyFill="1" applyBorder="1" applyAlignment="1" applyProtection="1">
      <alignment horizontal="left"/>
      <protection locked="0"/>
    </xf>
    <xf numFmtId="0" fontId="10" fillId="4" borderId="1" xfId="0" applyFont="1" applyFill="1" applyBorder="1" applyAlignment="1" applyProtection="1">
      <alignment horizontal="center"/>
      <protection locked="0"/>
    </xf>
    <xf numFmtId="0" fontId="11" fillId="5" borderId="1" xfId="0" applyFont="1" applyFill="1" applyBorder="1" applyAlignment="1" applyProtection="1">
      <alignment horizontal="center"/>
      <protection locked="0"/>
    </xf>
    <xf numFmtId="0" fontId="12" fillId="6" borderId="1" xfId="0" applyFont="1" applyFill="1" applyBorder="1" applyAlignment="1" applyProtection="1">
      <alignment horizontal="center"/>
      <protection locked="0"/>
    </xf>
    <xf numFmtId="0" fontId="1" fillId="0" borderId="0" xfId="0" applyFont="1" applyProtection="1">
      <protection locked="0"/>
    </xf>
    <xf numFmtId="0" fontId="12" fillId="13" borderId="3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51">
    <dxf>
      <numFmt numFmtId="0" formatCode="General"/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0"/>
        <name val="Arial"/>
        <family val="2"/>
        <scheme val="none"/>
      </font>
      <numFmt numFmtId="0" formatCode="General"/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0"/>
        <name val="Arial"/>
        <family val="2"/>
        <scheme val="none"/>
      </font>
      <numFmt numFmtId="0" formatCode="General"/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0"/>
        <name val="Arial"/>
        <family val="2"/>
        <scheme val="none"/>
      </font>
      <numFmt numFmtId="0" formatCode="General"/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0"/>
        <name val="Arial"/>
        <family val="2"/>
        <scheme val="none"/>
      </font>
      <numFmt numFmtId="0" formatCode="General"/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2"/>
        <name val="Arial"/>
        <family val="2"/>
        <scheme val="none"/>
      </font>
      <numFmt numFmtId="0" formatCode="General"/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2"/>
        <name val="Arial"/>
        <family val="2"/>
        <scheme val="none"/>
      </font>
      <numFmt numFmtId="0" formatCode="General"/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2"/>
        <name val="Arial"/>
        <family val="2"/>
        <scheme val="none"/>
      </font>
      <numFmt numFmtId="0" formatCode="General"/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2"/>
        <name val="Arial"/>
        <family val="2"/>
        <scheme val="none"/>
      </font>
      <numFmt numFmtId="0" formatCode="General"/>
      <fill>
        <patternFill patternType="solid">
          <fgColor indexed="64"/>
          <bgColor indexed="31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family val="2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family val="2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family val="2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53"/>
        <name val="Arial"/>
        <family val="2"/>
        <scheme val="none"/>
      </font>
      <numFmt numFmtId="0" formatCode="General"/>
      <fill>
        <patternFill patternType="solid">
          <fgColor indexed="64"/>
          <bgColor indexed="47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6"/>
        <name val="Arial"/>
        <family val="2"/>
        <scheme val="none"/>
      </font>
      <numFmt numFmtId="0" formatCode="General"/>
      <fill>
        <patternFill patternType="solid">
          <fgColor indexed="64"/>
          <bgColor indexed="4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6"/>
        <name val="Arial"/>
        <family val="2"/>
        <scheme val="none"/>
      </font>
      <numFmt numFmtId="0" formatCode="General"/>
      <fill>
        <patternFill patternType="solid">
          <fgColor indexed="64"/>
          <bgColor indexed="4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6"/>
        <name val="Arial"/>
        <family val="2"/>
        <scheme val="none"/>
      </font>
      <numFmt numFmtId="0" formatCode="General"/>
      <fill>
        <patternFill patternType="solid">
          <fgColor indexed="64"/>
          <bgColor indexed="4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36"/>
        <name val="Arial"/>
        <family val="2"/>
        <scheme val="none"/>
      </font>
      <numFmt numFmtId="0" formatCode="General"/>
      <fill>
        <patternFill patternType="solid">
          <fgColor indexed="64"/>
          <bgColor indexed="46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family val="2"/>
        <scheme val="none"/>
      </font>
      <numFmt numFmtId="0" formatCode="General"/>
      <fill>
        <patternFill patternType="solid">
          <fgColor indexed="64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family val="2"/>
        <scheme val="none"/>
      </font>
      <numFmt numFmtId="0" formatCode="General"/>
      <fill>
        <patternFill patternType="solid">
          <fgColor indexed="64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family val="2"/>
        <scheme val="none"/>
      </font>
      <numFmt numFmtId="0" formatCode="General"/>
      <fill>
        <patternFill patternType="solid">
          <fgColor indexed="64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49"/>
        <name val="Arial"/>
        <family val="2"/>
        <scheme val="none"/>
      </font>
      <numFmt numFmtId="0" formatCode="General"/>
      <fill>
        <patternFill patternType="solid">
          <fgColor indexed="64"/>
          <bgColor indexed="27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3" tint="0.59999389629810485"/>
        </patternFill>
      </fill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3" tint="0.59999389629810485"/>
        </patternFill>
      </fill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60"/>
        <name val="Arial"/>
        <family val="2"/>
        <scheme val="none"/>
      </font>
      <fill>
        <patternFill patternType="solid">
          <fgColor indexed="64"/>
          <bgColor indexed="4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lor rgb="FFFF0000"/>
      </font>
    </dxf>
    <dxf>
      <font>
        <b/>
        <i val="0"/>
        <color rgb="FFFF0000"/>
      </font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mruColors>
      <color rgb="FF99F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273.685758796295" createdVersion="6" refreshedVersion="7" minRefreshableVersion="3" recordCount="57" xr:uid="{85D0883B-8E16-456D-BB9A-E81F83D66642}">
  <cacheSource type="worksheet">
    <worksheetSource name="Results" sheet="Player Guesses"/>
  </cacheSource>
  <cacheFields count="25">
    <cacheField name="email" numFmtId="0">
      <sharedItems containsBlank="1" count="50">
        <s v="acatchpole@beckgreener.com"/>
        <s v="annahull@hotmail.com"/>
        <s v="ashleyasmith1991@gmail.com"/>
        <s v="aswaden@beckgreener.com"/>
        <s v="bmuir@beckgreener.com"/>
        <s v="cjewell@beckgreener.com"/>
        <s v="cl.burrows1404@gmail.com"/>
        <s v="dastones1939@gmail.com"/>
        <s v="dawoodp@aol.com"/>
        <s v="ddalton@beckgreener.com"/>
        <s v="dhart@beckgreener.com"/>
        <s v="fodell@beckgreener.com"/>
        <s v="harrison.jardine@protiviti.co.uk"/>
        <s v="i.jones29@virginmedia.com"/>
        <s v="jd583@exeter.ac.uk"/>
        <s v="johnphiliphull@hotmail.com"/>
        <s v="jonathan@jonathansilverman.co.uk"/>
        <s v="jones.rw@gmail.com"/>
        <s v="jraynor@beckgreener.com"/>
        <s v="jreid@beckgreener.com"/>
        <s v="jstones@beckgreener.com"/>
        <s v="julietnparker@gmail.com"/>
        <s v="jvallis@beckgreener.com"/>
        <s v="kate@katebetteridge.me.uk"/>
        <s v="kimbi@hotmail.com"/>
        <s v="lalsop@beckgreener.com"/>
        <s v="maevegstones@gmail.com"/>
        <s v="mickoboyle@hotmail.com"/>
        <s v="morgan.burrows1356@googlemail.com"/>
        <s v="morris2009@gmail.com"/>
        <s v="nbebbington@beckgreener.com"/>
        <s v="nrobbins@beckgreener.com"/>
        <s v="philipmitchelmore@hotmail.com"/>
        <s v="ppatel@beckgreener.com"/>
        <s v="rsulston@beckgreener.com"/>
        <s v="s.burrows@kingsburyuk.com"/>
        <s v="s.l.michell@exeter.ac.uk"/>
        <s v="scrawford@beckgreener.com"/>
        <s v="shorridge@beckgreener.com"/>
        <s v="slawlor@beckgreener.com"/>
        <s v="sscott@beckgreener.com"/>
        <s v="stepheng@bawden.co.uk"/>
        <s v="steve@masonuk.co.uk"/>
        <s v="tdickson@beckgreener.com"/>
        <s v="tilburyca@gmail.com"/>
        <s v="vandita.chandrani@elekta.com"/>
        <s v="natj3821@gmail.com"/>
        <m/>
        <s v="as624@exeter.ac.uk" u="1"/>
        <s v="laurence.millar@gvg.net.nz" u="1"/>
      </sharedItems>
    </cacheField>
    <cacheField name="Name" numFmtId="0">
      <sharedItems containsBlank="1"/>
    </cacheField>
    <cacheField name="Time received" numFmtId="0">
      <sharedItems containsNonDate="0" containsDate="1" containsString="0" containsBlank="1" minDate="2021-02-02T15:18:46" maxDate="2021-03-17T20:36:41"/>
    </cacheField>
    <cacheField name="In" numFmtId="0">
      <sharedItems containsString="0" containsBlank="1" containsNumber="1" containsInteger="1" minValue="1" maxValue="1" count="2">
        <n v="1"/>
        <m/>
      </sharedItems>
    </cacheField>
    <cacheField name="Paid" numFmtId="0">
      <sharedItems containsString="0" containsBlank="1" containsNumber="1" containsInteger="1" minValue="5" maxValue="5"/>
    </cacheField>
    <cacheField name="Italy v France" numFmtId="0">
      <sharedItems containsString="0" containsBlank="1" containsNumber="1" containsInteger="1" minValue="2" maxValue="5"/>
    </cacheField>
    <cacheField name="England v Scotland" numFmtId="0">
      <sharedItems containsString="0" containsBlank="1" containsNumber="1" containsInteger="1" minValue="1" maxValue="4"/>
    </cacheField>
    <cacheField name="Wales v Ireland" numFmtId="0">
      <sharedItems containsString="0" containsBlank="1" containsNumber="1" containsInteger="1" minValue="1" maxValue="5"/>
    </cacheField>
    <cacheField name="NTB" numFmtId="0">
      <sharedItems containsString="0" containsBlank="1" containsNumber="1" containsInteger="1" minValue="66" maxValue="167" count="34">
        <n v="150"/>
        <n v="113"/>
        <n v="162"/>
        <m/>
        <n v="147"/>
        <n v="165"/>
        <n v="122"/>
        <n v="128"/>
        <n v="85"/>
        <n v="117"/>
        <n v="114"/>
        <n v="126"/>
        <n v="115"/>
        <n v="93"/>
        <n v="108"/>
        <n v="127"/>
        <n v="132"/>
        <n v="87"/>
        <n v="134"/>
        <n v="152"/>
        <n v="119"/>
        <n v="159"/>
        <n v="118"/>
        <n v="129"/>
        <n v="66"/>
        <n v="135"/>
        <n v="116"/>
        <n v="167"/>
        <n v="125"/>
        <n v="123"/>
        <n v="131"/>
        <n v="107"/>
        <n v="121"/>
        <n v="133"/>
      </sharedItems>
    </cacheField>
    <cacheField name="England v Italy" numFmtId="0">
      <sharedItems containsString="0" containsBlank="1" containsNumber="1" containsInteger="1" minValue="1" maxValue="5"/>
    </cacheField>
    <cacheField name="Scotland v Wales" numFmtId="0">
      <sharedItems containsString="0" containsBlank="1" containsNumber="1" containsInteger="1" minValue="1" maxValue="5"/>
    </cacheField>
    <cacheField name="Ireland v France" numFmtId="0">
      <sharedItems containsString="0" containsBlank="1" containsNumber="1" containsInteger="1" minValue="1" maxValue="5"/>
    </cacheField>
    <cacheField name="NTB2" numFmtId="0">
      <sharedItems containsString="0" containsBlank="1" containsNumber="1" containsInteger="1" minValue="81" maxValue="351" count="33">
        <n v="142"/>
        <n v="124"/>
        <n v="132"/>
        <m/>
        <n v="147"/>
        <n v="351"/>
        <n v="112"/>
        <n v="127"/>
        <n v="130"/>
        <n v="109"/>
        <n v="125"/>
        <n v="148"/>
        <n v="107"/>
        <n v="113"/>
        <n v="108"/>
        <n v="128"/>
        <n v="120"/>
        <n v="111"/>
        <n v="96"/>
        <n v="154"/>
        <n v="110"/>
        <n v="155"/>
        <n v="117"/>
        <n v="119"/>
        <n v="81"/>
        <n v="115"/>
        <n v="118"/>
        <n v="201"/>
        <n v="138"/>
        <n v="123"/>
        <n v="131"/>
        <n v="126"/>
        <n v="121"/>
      </sharedItems>
    </cacheField>
    <cacheField name="Italy v Ireland" numFmtId="0">
      <sharedItems containsString="0" containsBlank="1" containsNumber="1" containsInteger="1" minValue="4" maxValue="5"/>
    </cacheField>
    <cacheField name="Wales v England" numFmtId="0">
      <sharedItems containsString="0" containsBlank="1" containsNumber="1" containsInteger="1" minValue="1" maxValue="5"/>
    </cacheField>
    <cacheField name="France v Scotland" numFmtId="0">
      <sharedItems containsString="0" containsBlank="1" containsNumber="1" containsInteger="1" minValue="1" maxValue="5"/>
    </cacheField>
    <cacheField name="NTB3" numFmtId="0">
      <sharedItems containsString="0" containsBlank="1" containsNumber="1" containsInteger="1" minValue="99" maxValue="267" count="35">
        <n v="119"/>
        <n v="134"/>
        <n v="142"/>
        <m/>
        <n v="127"/>
        <n v="267"/>
        <n v="140"/>
        <n v="136"/>
        <n v="120"/>
        <n v="117"/>
        <n v="175"/>
        <n v="150"/>
        <n v="124"/>
        <n v="135"/>
        <n v="112"/>
        <n v="129"/>
        <n v="141"/>
        <n v="139"/>
        <n v="132"/>
        <n v="154"/>
        <n v="122"/>
        <n v="99"/>
        <n v="111"/>
        <n v="152"/>
        <n v="116"/>
        <n v="156"/>
        <n v="125"/>
        <n v="123"/>
        <n v="131"/>
        <n v="138"/>
        <n v="126"/>
        <n v="108"/>
        <n v="143" u="1"/>
        <n v="128" u="1"/>
        <n v="115" u="1"/>
      </sharedItems>
    </cacheField>
    <cacheField name="Italy v Wales" numFmtId="0">
      <sharedItems containsString="0" containsBlank="1" containsNumber="1" containsInteger="1" minValue="2" maxValue="5"/>
    </cacheField>
    <cacheField name="England v France" numFmtId="0">
      <sharedItems containsString="0" containsBlank="1" containsNumber="1" containsInteger="1" minValue="1" maxValue="4"/>
    </cacheField>
    <cacheField name="Scotland v Ireland" numFmtId="0">
      <sharedItems containsString="0" containsBlank="1" containsNumber="1" containsInteger="1" minValue="2" maxValue="5"/>
    </cacheField>
    <cacheField name="NTB4" numFmtId="0">
      <sharedItems containsString="0" containsBlank="1" containsNumber="1" containsInteger="1" minValue="75" maxValue="198" count="33">
        <n v="103"/>
        <n v="150"/>
        <n v="137"/>
        <m/>
        <n v="147"/>
        <n v="189"/>
        <n v="142"/>
        <n v="122"/>
        <n v="151"/>
        <n v="121"/>
        <n v="114"/>
        <n v="125"/>
        <n v="148"/>
        <n v="136"/>
        <n v="108"/>
        <n v="110"/>
        <n v="140"/>
        <n v="100"/>
        <n v="139"/>
        <n v="154"/>
        <n v="149"/>
        <n v="99"/>
        <n v="97"/>
        <n v="75"/>
        <n v="143"/>
        <n v="101"/>
        <n v="198"/>
        <n v="138"/>
        <n v="123"/>
        <n v="131"/>
        <n v="145"/>
        <n v="127"/>
        <n v="105"/>
      </sharedItems>
    </cacheField>
    <cacheField name="Scotland v Italy" numFmtId="0">
      <sharedItems containsString="0" containsBlank="1" containsNumber="1" containsInteger="1" minValue="1" maxValue="2"/>
    </cacheField>
    <cacheField name="Ireland v England" numFmtId="0">
      <sharedItems containsString="0" containsBlank="1" containsNumber="1" containsInteger="1" minValue="1" maxValue="5"/>
    </cacheField>
    <cacheField name="France v Wales" numFmtId="0">
      <sharedItems containsString="0" containsBlank="1" containsNumber="1" containsInteger="1" minValue="1" maxValue="5"/>
    </cacheField>
    <cacheField name="NTB5" numFmtId="0">
      <sharedItems containsString="0" containsBlank="1" containsNumber="1" containsInteger="1" minValue="103" maxValue="201" count="17">
        <m/>
        <n v="201"/>
        <n v="148"/>
        <n v="139"/>
        <n v="132"/>
        <n v="103"/>
        <n v="125"/>
        <n v="124"/>
        <n v="121"/>
        <n v="134"/>
        <n v="147"/>
        <n v="119"/>
        <n v="137"/>
        <n v="123"/>
        <n v="131"/>
        <n v="155"/>
        <n v="13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s v="Anna Catchpole"/>
    <d v="2021-03-08T13:11:30"/>
    <x v="0"/>
    <n v="5"/>
    <n v="5"/>
    <n v="1"/>
    <n v="4"/>
    <x v="0"/>
    <n v="1"/>
    <n v="4"/>
    <n v="2"/>
    <x v="0"/>
    <n v="5"/>
    <n v="4"/>
    <n v="4"/>
    <x v="0"/>
    <n v="5"/>
    <n v="4"/>
    <n v="4"/>
    <x v="0"/>
    <m/>
    <m/>
    <m/>
    <x v="0"/>
  </r>
  <r>
    <x v="1"/>
    <s v="Anna Hull"/>
    <d v="2021-03-12T16:48:15"/>
    <x v="0"/>
    <n v="5"/>
    <n v="5"/>
    <n v="1"/>
    <n v="4"/>
    <x v="1"/>
    <n v="1"/>
    <n v="2"/>
    <n v="4"/>
    <x v="1"/>
    <n v="5"/>
    <n v="4"/>
    <n v="2"/>
    <x v="1"/>
    <n v="5"/>
    <n v="2"/>
    <n v="2"/>
    <x v="1"/>
    <m/>
    <m/>
    <m/>
    <x v="0"/>
  </r>
  <r>
    <x v="2"/>
    <s v="Ashley Smith"/>
    <d v="2021-03-12T10:22:42"/>
    <x v="0"/>
    <n v="5"/>
    <n v="5"/>
    <n v="2"/>
    <n v="5"/>
    <x v="2"/>
    <n v="1"/>
    <n v="2"/>
    <n v="4"/>
    <x v="2"/>
    <n v="5"/>
    <n v="5"/>
    <n v="2"/>
    <x v="2"/>
    <n v="5"/>
    <n v="2"/>
    <n v="2"/>
    <x v="2"/>
    <m/>
    <m/>
    <m/>
    <x v="0"/>
  </r>
  <r>
    <x v="3"/>
    <s v="Alison Swaden"/>
    <m/>
    <x v="1"/>
    <m/>
    <m/>
    <m/>
    <m/>
    <x v="3"/>
    <m/>
    <m/>
    <m/>
    <x v="3"/>
    <m/>
    <m/>
    <m/>
    <x v="3"/>
    <m/>
    <m/>
    <m/>
    <x v="3"/>
    <m/>
    <m/>
    <m/>
    <x v="0"/>
  </r>
  <r>
    <x v="4"/>
    <s v="Ben Muir"/>
    <d v="2021-03-12T19:37:21"/>
    <x v="0"/>
    <m/>
    <n v="5"/>
    <n v="1"/>
    <n v="4"/>
    <x v="4"/>
    <n v="1"/>
    <n v="4"/>
    <n v="4"/>
    <x v="4"/>
    <n v="5"/>
    <n v="2"/>
    <n v="2"/>
    <x v="4"/>
    <n v="5"/>
    <n v="4"/>
    <n v="4"/>
    <x v="4"/>
    <m/>
    <m/>
    <m/>
    <x v="0"/>
  </r>
  <r>
    <x v="5"/>
    <s v="Catherine Jewell"/>
    <d v="2021-03-10T17:07:09"/>
    <x v="0"/>
    <n v="5"/>
    <n v="5"/>
    <n v="1"/>
    <n v="4"/>
    <x v="5"/>
    <n v="1"/>
    <n v="1"/>
    <n v="1"/>
    <x v="5"/>
    <n v="5"/>
    <n v="5"/>
    <n v="5"/>
    <x v="5"/>
    <n v="5"/>
    <n v="1"/>
    <n v="5"/>
    <x v="5"/>
    <n v="1"/>
    <n v="5"/>
    <n v="1"/>
    <x v="1"/>
  </r>
  <r>
    <x v="6"/>
    <s v="Claire Burrows"/>
    <m/>
    <x v="1"/>
    <m/>
    <m/>
    <m/>
    <m/>
    <x v="3"/>
    <m/>
    <m/>
    <m/>
    <x v="3"/>
    <m/>
    <m/>
    <m/>
    <x v="3"/>
    <m/>
    <m/>
    <m/>
    <x v="3"/>
    <m/>
    <m/>
    <m/>
    <x v="0"/>
  </r>
  <r>
    <x v="7"/>
    <s v="Dudley Stones"/>
    <d v="2021-03-08T08:49:09"/>
    <x v="0"/>
    <n v="5"/>
    <n v="5"/>
    <n v="2"/>
    <n v="4"/>
    <x v="6"/>
    <n v="1"/>
    <n v="4"/>
    <n v="4"/>
    <x v="6"/>
    <n v="5"/>
    <n v="4"/>
    <n v="2"/>
    <x v="6"/>
    <n v="5"/>
    <n v="2"/>
    <n v="4"/>
    <x v="6"/>
    <n v="1"/>
    <n v="4"/>
    <n v="2"/>
    <x v="2"/>
  </r>
  <r>
    <x v="8"/>
    <s v="Dawood Parker"/>
    <d v="2021-03-16T21:32:40"/>
    <x v="0"/>
    <n v="5"/>
    <n v="4"/>
    <n v="1"/>
    <n v="5"/>
    <x v="7"/>
    <n v="1"/>
    <n v="3"/>
    <n v="4"/>
    <x v="7"/>
    <n v="5"/>
    <n v="5"/>
    <n v="1"/>
    <x v="7"/>
    <n v="5"/>
    <n v="1"/>
    <n v="5"/>
    <x v="7"/>
    <n v="1"/>
    <n v="5"/>
    <n v="2"/>
    <x v="3"/>
  </r>
  <r>
    <x v="9"/>
    <s v="David Dalton"/>
    <d v="2021-03-12T11:40:15"/>
    <x v="0"/>
    <n v="5"/>
    <n v="5"/>
    <n v="1"/>
    <n v="4"/>
    <x v="8"/>
    <n v="5"/>
    <n v="4"/>
    <n v="2"/>
    <x v="8"/>
    <n v="5"/>
    <n v="2"/>
    <n v="1"/>
    <x v="8"/>
    <n v="5"/>
    <n v="2"/>
    <n v="2"/>
    <x v="8"/>
    <m/>
    <m/>
    <m/>
    <x v="0"/>
  </r>
  <r>
    <x v="10"/>
    <s v="Debbie Hart"/>
    <d v="2021-03-17T09:11:35"/>
    <x v="0"/>
    <n v="5"/>
    <n v="5"/>
    <n v="1"/>
    <n v="4"/>
    <x v="9"/>
    <n v="1"/>
    <n v="4"/>
    <n v="4"/>
    <x v="9"/>
    <n v="5"/>
    <n v="4"/>
    <n v="2"/>
    <x v="9"/>
    <n v="5"/>
    <n v="4"/>
    <n v="5"/>
    <x v="9"/>
    <n v="1"/>
    <n v="4"/>
    <n v="4"/>
    <x v="4"/>
  </r>
  <r>
    <x v="11"/>
    <s v="Fleur O'Dell"/>
    <d v="2021-02-02T15:18:46"/>
    <x v="0"/>
    <n v="5"/>
    <n v="5"/>
    <n v="2"/>
    <n v="5"/>
    <x v="10"/>
    <n v="1"/>
    <n v="2"/>
    <n v="4"/>
    <x v="10"/>
    <n v="5"/>
    <n v="4"/>
    <n v="5"/>
    <x v="10"/>
    <n v="5"/>
    <n v="4"/>
    <n v="4"/>
    <x v="10"/>
    <n v="1"/>
    <n v="5"/>
    <n v="2"/>
    <x v="5"/>
  </r>
  <r>
    <x v="12"/>
    <s v="Harrison Jardine"/>
    <d v="2021-02-26T10:58:28"/>
    <x v="0"/>
    <n v="5"/>
    <n v="4"/>
    <n v="1"/>
    <n v="4"/>
    <x v="11"/>
    <n v="1"/>
    <n v="2"/>
    <n v="2"/>
    <x v="11"/>
    <n v="4"/>
    <n v="4"/>
    <n v="4"/>
    <x v="11"/>
    <n v="4"/>
    <n v="1"/>
    <n v="4"/>
    <x v="11"/>
    <n v="2"/>
    <n v="4"/>
    <n v="4"/>
    <x v="6"/>
  </r>
  <r>
    <x v="13"/>
    <s v="Ieuan Jones"/>
    <m/>
    <x v="1"/>
    <m/>
    <m/>
    <m/>
    <m/>
    <x v="3"/>
    <m/>
    <m/>
    <m/>
    <x v="3"/>
    <m/>
    <m/>
    <m/>
    <x v="3"/>
    <m/>
    <m/>
    <m/>
    <x v="3"/>
    <m/>
    <m/>
    <m/>
    <x v="0"/>
  </r>
  <r>
    <x v="14"/>
    <s v="Josh Dyer"/>
    <m/>
    <x v="1"/>
    <m/>
    <m/>
    <m/>
    <m/>
    <x v="3"/>
    <m/>
    <m/>
    <m/>
    <x v="3"/>
    <m/>
    <m/>
    <m/>
    <x v="3"/>
    <m/>
    <m/>
    <m/>
    <x v="3"/>
    <m/>
    <m/>
    <m/>
    <x v="0"/>
  </r>
  <r>
    <x v="15"/>
    <s v="John Hull"/>
    <d v="2021-03-13T11:19:18"/>
    <x v="0"/>
    <n v="5"/>
    <n v="5"/>
    <n v="1"/>
    <n v="4"/>
    <x v="12"/>
    <n v="1"/>
    <n v="1"/>
    <n v="4"/>
    <x v="12"/>
    <n v="5"/>
    <n v="4"/>
    <n v="1"/>
    <x v="12"/>
    <n v="5"/>
    <n v="4"/>
    <n v="2"/>
    <x v="12"/>
    <m/>
    <m/>
    <m/>
    <x v="0"/>
  </r>
  <r>
    <x v="16"/>
    <s v="Jonathan Silverman"/>
    <d v="2021-03-17T10:01:51"/>
    <x v="0"/>
    <n v="5"/>
    <n v="5"/>
    <n v="1"/>
    <n v="2"/>
    <x v="13"/>
    <n v="1"/>
    <n v="4"/>
    <n v="2"/>
    <x v="13"/>
    <n v="5"/>
    <n v="1"/>
    <n v="4"/>
    <x v="13"/>
    <n v="5"/>
    <n v="2"/>
    <n v="4"/>
    <x v="13"/>
    <n v="1"/>
    <n v="4"/>
    <n v="4"/>
    <x v="7"/>
  </r>
  <r>
    <x v="17"/>
    <s v="Robert Jones"/>
    <d v="2021-03-12T15:33:36"/>
    <x v="0"/>
    <n v="5"/>
    <n v="5"/>
    <n v="2"/>
    <n v="2"/>
    <x v="14"/>
    <n v="1"/>
    <n v="2"/>
    <n v="2"/>
    <x v="14"/>
    <n v="5"/>
    <n v="2"/>
    <n v="2"/>
    <x v="14"/>
    <n v="5"/>
    <n v="2"/>
    <n v="4"/>
    <x v="14"/>
    <m/>
    <m/>
    <m/>
    <x v="0"/>
  </r>
  <r>
    <x v="18"/>
    <s v="John Raynor"/>
    <d v="2021-02-15T14:42:10"/>
    <x v="0"/>
    <n v="5"/>
    <n v="5"/>
    <n v="1"/>
    <n v="1"/>
    <x v="15"/>
    <n v="1"/>
    <n v="2"/>
    <n v="2"/>
    <x v="15"/>
    <n v="5"/>
    <n v="5"/>
    <n v="1"/>
    <x v="15"/>
    <n v="5"/>
    <n v="1"/>
    <n v="2"/>
    <x v="15"/>
    <n v="1"/>
    <n v="5"/>
    <n v="2"/>
    <x v="8"/>
  </r>
  <r>
    <x v="19"/>
    <s v="Janet Reid"/>
    <m/>
    <x v="1"/>
    <m/>
    <m/>
    <m/>
    <m/>
    <x v="3"/>
    <m/>
    <m/>
    <m/>
    <x v="3"/>
    <m/>
    <m/>
    <m/>
    <x v="3"/>
    <m/>
    <m/>
    <m/>
    <x v="3"/>
    <m/>
    <m/>
    <m/>
    <x v="0"/>
  </r>
  <r>
    <x v="20"/>
    <s v="James Stones"/>
    <d v="2021-03-12T11:19:00"/>
    <x v="0"/>
    <n v="5"/>
    <n v="5"/>
    <n v="1"/>
    <n v="4"/>
    <x v="16"/>
    <n v="1"/>
    <n v="2"/>
    <n v="4"/>
    <x v="16"/>
    <n v="5"/>
    <n v="4"/>
    <n v="1"/>
    <x v="16"/>
    <n v="5"/>
    <n v="4"/>
    <n v="4"/>
    <x v="16"/>
    <n v="1"/>
    <n v="4"/>
    <n v="2"/>
    <x v="9"/>
  </r>
  <r>
    <x v="21"/>
    <s v="Juliet Parker"/>
    <d v="2021-03-10T17:27:36"/>
    <x v="0"/>
    <n v="5"/>
    <n v="4"/>
    <n v="1"/>
    <n v="2"/>
    <x v="17"/>
    <n v="1"/>
    <n v="4"/>
    <n v="4"/>
    <x v="17"/>
    <n v="5"/>
    <n v="2"/>
    <n v="1"/>
    <x v="17"/>
    <n v="5"/>
    <n v="4"/>
    <n v="2"/>
    <x v="17"/>
    <m/>
    <m/>
    <m/>
    <x v="0"/>
  </r>
  <r>
    <x v="22"/>
    <s v="Jess Vallis"/>
    <d v="2021-03-13T10:40:39"/>
    <x v="0"/>
    <n v="5"/>
    <n v="5"/>
    <n v="1"/>
    <n v="4"/>
    <x v="18"/>
    <n v="1"/>
    <n v="4"/>
    <n v="2"/>
    <x v="18"/>
    <n v="5"/>
    <n v="2"/>
    <n v="1"/>
    <x v="18"/>
    <n v="5"/>
    <n v="2"/>
    <n v="4"/>
    <x v="18"/>
    <m/>
    <m/>
    <m/>
    <x v="0"/>
  </r>
  <r>
    <x v="23"/>
    <s v="Kate Betteridge"/>
    <d v="2021-03-12T11:22:40"/>
    <x v="0"/>
    <n v="5"/>
    <n v="5"/>
    <n v="2"/>
    <n v="4"/>
    <x v="19"/>
    <n v="1"/>
    <n v="4"/>
    <n v="2"/>
    <x v="19"/>
    <n v="5"/>
    <n v="2"/>
    <n v="2"/>
    <x v="19"/>
    <n v="5"/>
    <n v="4"/>
    <n v="4"/>
    <x v="19"/>
    <m/>
    <m/>
    <m/>
    <x v="0"/>
  </r>
  <r>
    <x v="24"/>
    <s v="Kimberley Wilkins"/>
    <d v="2021-03-13T10:27:18"/>
    <x v="0"/>
    <n v="5"/>
    <n v="4"/>
    <n v="1"/>
    <n v="2"/>
    <x v="20"/>
    <n v="1"/>
    <n v="2"/>
    <n v="4"/>
    <x v="20"/>
    <n v="5"/>
    <n v="4"/>
    <n v="2"/>
    <x v="20"/>
    <n v="5"/>
    <n v="2"/>
    <n v="2"/>
    <x v="20"/>
    <m/>
    <m/>
    <m/>
    <x v="0"/>
  </r>
  <r>
    <x v="25"/>
    <s v="Louise Alsop"/>
    <m/>
    <x v="1"/>
    <m/>
    <m/>
    <m/>
    <m/>
    <x v="3"/>
    <m/>
    <m/>
    <m/>
    <x v="3"/>
    <m/>
    <m/>
    <m/>
    <x v="3"/>
    <m/>
    <m/>
    <m/>
    <x v="3"/>
    <m/>
    <m/>
    <m/>
    <x v="0"/>
  </r>
  <r>
    <x v="26"/>
    <s v="Maeve Stones"/>
    <d v="2021-02-27T10:26:02"/>
    <x v="0"/>
    <n v="5"/>
    <n v="4"/>
    <n v="2"/>
    <n v="5"/>
    <x v="21"/>
    <n v="2"/>
    <n v="3"/>
    <n v="2"/>
    <x v="21"/>
    <n v="5"/>
    <n v="5"/>
    <n v="3"/>
    <x v="21"/>
    <n v="5"/>
    <n v="1"/>
    <n v="4"/>
    <x v="21"/>
    <m/>
    <m/>
    <m/>
    <x v="0"/>
  </r>
  <r>
    <x v="27"/>
    <s v="Michael O'Boyle"/>
    <d v="2021-03-12T13:52:47"/>
    <x v="0"/>
    <n v="5"/>
    <n v="5"/>
    <n v="1"/>
    <n v="4"/>
    <x v="22"/>
    <n v="1"/>
    <n v="2"/>
    <n v="4"/>
    <x v="22"/>
    <n v="5"/>
    <n v="4"/>
    <n v="2"/>
    <x v="22"/>
    <n v="5"/>
    <n v="2"/>
    <n v="4"/>
    <x v="22"/>
    <m/>
    <m/>
    <m/>
    <x v="0"/>
  </r>
  <r>
    <x v="28"/>
    <s v="Morgan Burrows"/>
    <m/>
    <x v="1"/>
    <m/>
    <m/>
    <m/>
    <m/>
    <x v="3"/>
    <m/>
    <m/>
    <m/>
    <x v="3"/>
    <m/>
    <m/>
    <m/>
    <x v="3"/>
    <m/>
    <m/>
    <m/>
    <x v="3"/>
    <m/>
    <m/>
    <m/>
    <x v="0"/>
  </r>
  <r>
    <x v="29"/>
    <s v="Morris Berrie"/>
    <d v="2021-02-11T10:31:14"/>
    <x v="0"/>
    <n v="5"/>
    <n v="5"/>
    <n v="4"/>
    <n v="5"/>
    <x v="23"/>
    <n v="1"/>
    <n v="1"/>
    <n v="5"/>
    <x v="23"/>
    <m/>
    <m/>
    <m/>
    <x v="3"/>
    <m/>
    <m/>
    <m/>
    <x v="3"/>
    <m/>
    <m/>
    <m/>
    <x v="0"/>
  </r>
  <r>
    <x v="30"/>
    <s v="Nick Bebbington"/>
    <m/>
    <x v="1"/>
    <m/>
    <m/>
    <m/>
    <m/>
    <x v="3"/>
    <m/>
    <m/>
    <m/>
    <x v="3"/>
    <m/>
    <m/>
    <m/>
    <x v="3"/>
    <m/>
    <m/>
    <m/>
    <x v="3"/>
    <m/>
    <m/>
    <m/>
    <x v="0"/>
  </r>
  <r>
    <x v="31"/>
    <s v="Nikki Robbins"/>
    <d v="2021-03-11T09:26:17"/>
    <x v="0"/>
    <n v="5"/>
    <n v="2"/>
    <n v="2"/>
    <n v="5"/>
    <x v="24"/>
    <n v="2"/>
    <n v="5"/>
    <n v="2"/>
    <x v="24"/>
    <m/>
    <m/>
    <m/>
    <x v="3"/>
    <n v="2"/>
    <n v="4"/>
    <n v="4"/>
    <x v="23"/>
    <m/>
    <m/>
    <m/>
    <x v="0"/>
  </r>
  <r>
    <x v="32"/>
    <s v="Philip Mitchelmore"/>
    <d v="2021-03-17T20:36:41"/>
    <x v="0"/>
    <n v="5"/>
    <n v="5"/>
    <n v="2"/>
    <n v="4"/>
    <x v="25"/>
    <n v="1"/>
    <n v="2"/>
    <n v="5"/>
    <x v="25"/>
    <n v="4"/>
    <n v="2"/>
    <n v="1"/>
    <x v="23"/>
    <n v="5"/>
    <n v="2"/>
    <n v="2"/>
    <x v="24"/>
    <n v="1"/>
    <n v="4"/>
    <n v="2"/>
    <x v="10"/>
  </r>
  <r>
    <x v="33"/>
    <s v="Pratik Patel"/>
    <m/>
    <x v="1"/>
    <m/>
    <m/>
    <m/>
    <m/>
    <x v="3"/>
    <m/>
    <m/>
    <m/>
    <x v="3"/>
    <m/>
    <m/>
    <m/>
    <x v="3"/>
    <m/>
    <m/>
    <m/>
    <x v="3"/>
    <m/>
    <m/>
    <m/>
    <x v="0"/>
  </r>
  <r>
    <x v="34"/>
    <s v="Richard Sulston"/>
    <d v="2021-03-16T21:34:06"/>
    <x v="0"/>
    <n v="5"/>
    <n v="5"/>
    <n v="1"/>
    <n v="4"/>
    <x v="26"/>
    <n v="1"/>
    <n v="2"/>
    <n v="4"/>
    <x v="26"/>
    <n v="5"/>
    <n v="5"/>
    <n v="4"/>
    <x v="24"/>
    <n v="5"/>
    <n v="2"/>
    <n v="2"/>
    <x v="25"/>
    <n v="1"/>
    <n v="5"/>
    <n v="1"/>
    <x v="11"/>
  </r>
  <r>
    <x v="35"/>
    <s v="Steve Burrows"/>
    <d v="2021-03-17T09:36:46"/>
    <x v="0"/>
    <m/>
    <n v="5"/>
    <n v="1"/>
    <n v="4"/>
    <x v="27"/>
    <n v="1"/>
    <n v="4"/>
    <n v="4"/>
    <x v="27"/>
    <n v="5"/>
    <n v="4"/>
    <n v="2"/>
    <x v="25"/>
    <n v="5"/>
    <n v="2"/>
    <n v="4"/>
    <x v="26"/>
    <n v="1"/>
    <n v="4"/>
    <n v="2"/>
    <x v="12"/>
  </r>
  <r>
    <x v="36"/>
    <s v="Stephen Michell"/>
    <d v="2021-03-12T11:46:56"/>
    <x v="0"/>
    <n v="5"/>
    <n v="5"/>
    <n v="1"/>
    <n v="2"/>
    <x v="28"/>
    <n v="1"/>
    <n v="4"/>
    <n v="4"/>
    <x v="28"/>
    <n v="5"/>
    <n v="2"/>
    <n v="1"/>
    <x v="26"/>
    <n v="5"/>
    <n v="4"/>
    <n v="2"/>
    <x v="27"/>
    <m/>
    <m/>
    <m/>
    <x v="0"/>
  </r>
  <r>
    <x v="37"/>
    <s v="Sarah-Jane Crawford"/>
    <m/>
    <x v="1"/>
    <m/>
    <m/>
    <m/>
    <m/>
    <x v="3"/>
    <m/>
    <m/>
    <m/>
    <x v="3"/>
    <m/>
    <m/>
    <m/>
    <x v="3"/>
    <m/>
    <m/>
    <m/>
    <x v="3"/>
    <m/>
    <m/>
    <m/>
    <x v="0"/>
  </r>
  <r>
    <x v="38"/>
    <s v="Sue Horridge"/>
    <m/>
    <x v="1"/>
    <m/>
    <m/>
    <m/>
    <m/>
    <x v="3"/>
    <m/>
    <m/>
    <m/>
    <x v="3"/>
    <m/>
    <m/>
    <m/>
    <x v="3"/>
    <m/>
    <m/>
    <m/>
    <x v="3"/>
    <m/>
    <m/>
    <m/>
    <x v="0"/>
  </r>
  <r>
    <x v="39"/>
    <s v="Sean Lawlor"/>
    <m/>
    <x v="1"/>
    <m/>
    <m/>
    <m/>
    <m/>
    <x v="3"/>
    <m/>
    <m/>
    <m/>
    <x v="3"/>
    <m/>
    <m/>
    <m/>
    <x v="3"/>
    <m/>
    <m/>
    <m/>
    <x v="3"/>
    <m/>
    <m/>
    <m/>
    <x v="0"/>
  </r>
  <r>
    <x v="40"/>
    <s v="Sue Scott"/>
    <d v="2021-03-17T09:18:04"/>
    <x v="0"/>
    <n v="5"/>
    <n v="5"/>
    <n v="1"/>
    <n v="2"/>
    <x v="29"/>
    <n v="1"/>
    <n v="4"/>
    <n v="2"/>
    <x v="29"/>
    <n v="5"/>
    <n v="4"/>
    <n v="2"/>
    <x v="27"/>
    <n v="5"/>
    <n v="2"/>
    <n v="4"/>
    <x v="28"/>
    <n v="2"/>
    <n v="4"/>
    <n v="4"/>
    <x v="13"/>
  </r>
  <r>
    <x v="41"/>
    <s v="Stephen Geary"/>
    <d v="2021-02-12T14:45:27"/>
    <x v="0"/>
    <m/>
    <n v="5"/>
    <n v="1"/>
    <n v="5"/>
    <x v="30"/>
    <n v="1"/>
    <n v="1"/>
    <n v="5"/>
    <x v="30"/>
    <n v="5"/>
    <n v="5"/>
    <n v="2"/>
    <x v="28"/>
    <n v="5"/>
    <n v="4"/>
    <n v="2"/>
    <x v="29"/>
    <n v="1"/>
    <n v="5"/>
    <n v="1"/>
    <x v="14"/>
  </r>
  <r>
    <x v="42"/>
    <s v="Steve Hart"/>
    <d v="2021-03-17T08:10:53"/>
    <x v="0"/>
    <n v="5"/>
    <n v="5"/>
    <n v="1"/>
    <n v="4"/>
    <x v="31"/>
    <n v="1"/>
    <n v="2"/>
    <n v="2"/>
    <x v="31"/>
    <n v="5"/>
    <n v="4"/>
    <n v="1"/>
    <x v="29"/>
    <n v="5"/>
    <n v="4"/>
    <n v="2"/>
    <x v="30"/>
    <n v="1"/>
    <n v="4"/>
    <n v="2"/>
    <x v="15"/>
  </r>
  <r>
    <x v="43"/>
    <s v="Tom Dickson"/>
    <d v="2021-03-17T09:10:34"/>
    <x v="0"/>
    <n v="5"/>
    <n v="5"/>
    <n v="1"/>
    <n v="5"/>
    <x v="32"/>
    <n v="1"/>
    <n v="2"/>
    <n v="2"/>
    <x v="32"/>
    <n v="5"/>
    <n v="4"/>
    <n v="1"/>
    <x v="30"/>
    <n v="5"/>
    <n v="3"/>
    <n v="4"/>
    <x v="31"/>
    <n v="1"/>
    <n v="1"/>
    <n v="5"/>
    <x v="16"/>
  </r>
  <r>
    <x v="44"/>
    <s v="Charlotte Tilbury"/>
    <m/>
    <x v="1"/>
    <m/>
    <m/>
    <m/>
    <m/>
    <x v="3"/>
    <m/>
    <m/>
    <m/>
    <x v="3"/>
    <m/>
    <m/>
    <m/>
    <x v="3"/>
    <m/>
    <m/>
    <m/>
    <x v="3"/>
    <m/>
    <m/>
    <m/>
    <x v="0"/>
  </r>
  <r>
    <x v="45"/>
    <s v="vandita.chandrani@elekta.com"/>
    <m/>
    <x v="1"/>
    <m/>
    <m/>
    <m/>
    <m/>
    <x v="3"/>
    <m/>
    <m/>
    <m/>
    <x v="3"/>
    <m/>
    <m/>
    <m/>
    <x v="3"/>
    <m/>
    <m/>
    <m/>
    <x v="3"/>
    <m/>
    <m/>
    <m/>
    <x v="0"/>
  </r>
  <r>
    <x v="46"/>
    <s v="Natalie Jones"/>
    <d v="2021-03-12T11:46:54"/>
    <x v="0"/>
    <n v="5"/>
    <n v="4"/>
    <n v="1"/>
    <n v="4"/>
    <x v="33"/>
    <n v="1"/>
    <n v="5"/>
    <n v="1"/>
    <x v="31"/>
    <n v="4"/>
    <n v="1"/>
    <n v="2"/>
    <x v="31"/>
    <n v="5"/>
    <n v="2"/>
    <n v="4"/>
    <x v="32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  <r>
    <x v="47"/>
    <m/>
    <m/>
    <x v="1"/>
    <m/>
    <m/>
    <m/>
    <m/>
    <x v="3"/>
    <m/>
    <m/>
    <m/>
    <x v="3"/>
    <m/>
    <m/>
    <m/>
    <x v="3"/>
    <m/>
    <m/>
    <m/>
    <x v="3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52CDB7-BB6A-4288-98C1-B7B309497B8C}" name="PivotTable1" cacheId="1437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6" indent="0" compact="0" compactData="0" multipleFieldFilters="0">
  <location ref="A13:A61" firstHeaderRow="1" firstDataRow="1" firstDataCol="1" rowPageCount="6" colPageCount="1"/>
  <pivotFields count="25">
    <pivotField axis="axisRow" compact="0" outline="0" showAll="0">
      <items count="51">
        <item x="0"/>
        <item x="1"/>
        <item m="1" x="48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m="1" x="49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7"/>
        <item x="2"/>
        <item x="46"/>
        <item t="default"/>
      </items>
    </pivotField>
    <pivotField compact="0" outline="0" showAll="0"/>
    <pivotField compact="0" outline="0" showAll="0"/>
    <pivotField axis="axisPage" compact="0" outline="0" showAll="0">
      <items count="3">
        <item x="0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axis="axisPage" compact="0" outline="0" showAll="0">
      <items count="35">
        <item x="8"/>
        <item x="17"/>
        <item x="13"/>
        <item x="14"/>
        <item x="10"/>
        <item x="12"/>
        <item x="26"/>
        <item x="28"/>
        <item x="15"/>
        <item x="16"/>
        <item x="33"/>
        <item x="18"/>
        <item x="0"/>
        <item x="5"/>
        <item x="3"/>
        <item x="1"/>
        <item x="2"/>
        <item x="4"/>
        <item x="6"/>
        <item x="7"/>
        <item x="9"/>
        <item x="11"/>
        <item x="19"/>
        <item x="20"/>
        <item x="21"/>
        <item x="22"/>
        <item x="23"/>
        <item x="24"/>
        <item x="25"/>
        <item x="27"/>
        <item x="29"/>
        <item x="30"/>
        <item x="31"/>
        <item x="3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34">
        <item x="10"/>
        <item x="15"/>
        <item x="3"/>
        <item x="0"/>
        <item x="2"/>
        <item x="5"/>
        <item x="7"/>
        <item x="9"/>
        <item x="12"/>
        <item x="13"/>
        <item x="14"/>
        <item x="16"/>
        <item x="17"/>
        <item x="19"/>
        <item x="22"/>
        <item x="23"/>
        <item x="27"/>
        <item x="28"/>
        <item x="29"/>
        <item x="31"/>
        <item x="32"/>
        <item x="1"/>
        <item x="4"/>
        <item x="6"/>
        <item x="8"/>
        <item x="11"/>
        <item x="18"/>
        <item x="20"/>
        <item x="21"/>
        <item x="24"/>
        <item x="25"/>
        <item x="26"/>
        <item x="30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36">
        <item x="15"/>
        <item x="10"/>
        <item x="3"/>
        <item x="0"/>
        <item m="1" x="33"/>
        <item x="26"/>
        <item x="13"/>
        <item x="19"/>
        <item m="1" x="34"/>
        <item x="27"/>
        <item x="28"/>
        <item m="1" x="32"/>
        <item x="30"/>
        <item x="8"/>
        <item x="14"/>
        <item x="6"/>
        <item x="9"/>
        <item x="1"/>
        <item x="2"/>
        <item x="4"/>
        <item x="5"/>
        <item x="7"/>
        <item x="11"/>
        <item x="12"/>
        <item x="16"/>
        <item x="17"/>
        <item x="18"/>
        <item x="20"/>
        <item x="21"/>
        <item x="22"/>
        <item x="23"/>
        <item x="24"/>
        <item x="25"/>
        <item x="29"/>
        <item x="31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34">
        <item x="15"/>
        <item x="10"/>
        <item x="3"/>
        <item x="11"/>
        <item x="29"/>
        <item x="0"/>
        <item x="5"/>
        <item x="6"/>
        <item x="7"/>
        <item x="9"/>
        <item x="16"/>
        <item x="17"/>
        <item x="23"/>
        <item x="24"/>
        <item x="25"/>
        <item x="26"/>
        <item x="28"/>
        <item x="30"/>
        <item x="31"/>
        <item x="1"/>
        <item x="2"/>
        <item x="4"/>
        <item x="8"/>
        <item x="12"/>
        <item x="13"/>
        <item x="14"/>
        <item x="18"/>
        <item x="19"/>
        <item x="20"/>
        <item x="21"/>
        <item x="22"/>
        <item x="27"/>
        <item x="32"/>
        <item t="default"/>
      </items>
    </pivotField>
    <pivotField compact="0" outline="0" showAll="0"/>
    <pivotField compact="0" outline="0" showAll="0"/>
    <pivotField compact="0" outline="0" showAll="0"/>
    <pivotField axis="axisPage" compact="0" outline="0" showAll="0">
      <items count="18">
        <item x="5"/>
        <item x="8"/>
        <item x="0"/>
        <item x="6"/>
        <item x="14"/>
        <item x="1"/>
        <item x="3"/>
        <item x="11"/>
        <item x="2"/>
        <item x="4"/>
        <item x="7"/>
        <item x="9"/>
        <item x="10"/>
        <item x="12"/>
        <item x="13"/>
        <item x="15"/>
        <item x="16"/>
        <item t="default"/>
      </items>
    </pivotField>
  </pivotFields>
  <rowFields count="1">
    <field x="0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</rowItems>
  <colItems count="1">
    <i/>
  </colItems>
  <pageFields count="6">
    <pageField fld="24" hier="-1"/>
    <pageField fld="20" hier="-1"/>
    <pageField fld="16" hier="-1"/>
    <pageField fld="12" hier="-1"/>
    <pageField fld="8" hier="-1"/>
    <pageField fld="3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A66D01-C864-4455-9EA4-DD6550E5E1A4}" name="Results" displayName="Results" ref="A3:Y60" totalsRowShown="0" headerRowDxfId="29" headerRowBorderDxfId="27" tableBorderDxfId="28">
  <autoFilter ref="A3:Y60" xr:uid="{8370C4E1-A961-4B9E-A015-52B34345DE2F}"/>
  <sortState xmlns:xlrd2="http://schemas.microsoft.com/office/spreadsheetml/2017/richdata2" ref="A4:Y60">
    <sortCondition ref="D3:D60"/>
  </sortState>
  <tableColumns count="25">
    <tableColumn id="1" xr3:uid="{D6C75D3A-F27E-46E9-BA78-5ECB59F77B81}" name="email" dataDxfId="26"/>
    <tableColumn id="2" xr3:uid="{C691AF26-B921-49B7-81A0-55EFEC7983F7}" name="Name" dataDxfId="25"/>
    <tableColumn id="25" xr3:uid="{F115B8E6-BBB4-4FB7-B897-91A14E5E20A8}" name="Time received" dataDxfId="24" dataCellStyle="Hyperlink"/>
    <tableColumn id="3" xr3:uid="{7731F658-23F4-4607-8DC9-976A4A3464F7}" name="In" dataDxfId="23"/>
    <tableColumn id="4" xr3:uid="{D40363C8-6B55-4AF0-8F2C-A67BFDA9307D}" name="Paid" dataDxfId="22"/>
    <tableColumn id="5" xr3:uid="{B4359894-9D13-4BFA-B152-EB13F032D02B}" name="Ireland v Wales" dataDxfId="21"/>
    <tableColumn id="6" xr3:uid="{E1B3C3A5-A78F-4E90-8A79-D45D1275082C}" name="Scotland v England" dataDxfId="20"/>
    <tableColumn id="7" xr3:uid="{18096C32-EE42-4DC1-A2B9-9E0057BA34E2}" name="France v Italy" dataDxfId="19"/>
    <tableColumn id="8" xr3:uid="{8A4BE696-E01D-468B-91B8-61ADCA9A88A7}" name="NTB" dataDxfId="18"/>
    <tableColumn id="9" xr3:uid="{D77F4C6E-F71B-4980-9E21-CBC2A9C4DEAC}" name="Wales v Scotland" dataDxfId="17"/>
    <tableColumn id="10" xr3:uid="{F64C71BC-E2F3-4F34-933D-4431A8F27E70}" name="France v Ireland" dataDxfId="16"/>
    <tableColumn id="11" xr3:uid="{3F257B13-B35B-4BFA-B937-3612EBC49158}" name="Italy v England" dataDxfId="15"/>
    <tableColumn id="12" xr3:uid="{F240ABCE-E21D-4CF8-99B2-2874D8EE4699}" name="NTB2" dataDxfId="14"/>
    <tableColumn id="13" xr3:uid="{156F9C19-9D25-4D92-8A3D-159DC27A8E64}" name="Scotland v France" dataDxfId="13"/>
    <tableColumn id="14" xr3:uid="{11897B5B-3B91-4025-AB43-51C7EF1A0CEE}" name="England v Wales" dataDxfId="12"/>
    <tableColumn id="15" xr3:uid="{31E69BC0-7146-4F49-94B3-3E0C877A56B3}" name="Ireland v Italy" dataDxfId="11"/>
    <tableColumn id="16" xr3:uid="{EF8A00B1-ABCF-4890-96CB-98F217670064}" name="NTB3" dataDxfId="10"/>
    <tableColumn id="17" xr3:uid="{22FB0529-E0A1-4988-B516-1D901E2DAEF7}" name="Wales v France" dataDxfId="9"/>
    <tableColumn id="18" xr3:uid="{34D3D414-3577-45C5-A565-0249E1E84C65}" name="Italy v Scotland" dataDxfId="8"/>
    <tableColumn id="19" xr3:uid="{415C21E9-459D-4CF8-98DB-C4FFAFC0FCDE}" name="England v Ireland" dataDxfId="7"/>
    <tableColumn id="20" xr3:uid="{A734BE37-6507-4D97-8F13-9E20ED6FE319}" name="NTB4" dataDxfId="6"/>
    <tableColumn id="21" xr3:uid="{069CEA38-A3C5-4108-A48C-FB6DBA903E28}" name="Wales v Italy" dataDxfId="5"/>
    <tableColumn id="22" xr3:uid="{1B262BCB-3663-4876-B972-A47285EAC88B}" name="Ireland v Scotland" dataDxfId="4"/>
    <tableColumn id="23" xr3:uid="{6AD9E3FC-3484-494B-9742-91892F165B2A}" name="France v England" dataDxfId="3"/>
    <tableColumn id="24" xr3:uid="{E61FF694-D0F6-4C57-A981-AB36A828A15E}" name="NTB5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7E570-AA9F-4468-8576-EB1D9857C3E6}" name="UserFriendlyResults" displayName="UserFriendlyResults" ref="A3:U60" totalsRowShown="0">
  <autoFilter ref="A3:U60" xr:uid="{ED2FDB20-E1C6-4B10-A4CF-5249B92460E2}"/>
  <tableColumns count="21">
    <tableColumn id="1" xr3:uid="{931CFA72-1E29-4B0B-B7FC-64CFECF944BB}" name="email">
      <calculatedColumnFormula>'Player Guesses'!A4</calculatedColumnFormula>
    </tableColumn>
    <tableColumn id="2" xr3:uid="{A69BE39F-71FE-4E68-89A3-D3FCFDBB88B6}" name="Match 1" dataDxfId="0">
      <calculatedColumnFormula>_xlfn.CONCAT('Player Guesses'!F$3, " : ",IF( 'Player Guesses'!F4=1,"Big Home Win", IF( 'Player Guesses'!F4=2,"Small Home Win",IF( 'Player Guesses'!F4=3,"Draw",IF( 'Player Guesses'!F4=4,"Small Away Win",IF( 'Player Guesses'!F4=5,"Big Away WIn","No Prediction Logged"))))))</calculatedColumnFormula>
    </tableColumn>
    <tableColumn id="3" xr3:uid="{C0ECF547-A6EB-4B8C-B943-089DAB62FDA8}" name="Match 2">
      <calculatedColumnFormula>_xlfn.CONCAT('Player Guesses'!G$3, " : ",IF( 'Player Guesses'!G4=1,"Big Home Win", IF( 'Player Guesses'!G4=2,"Small Home Win",IF( 'Player Guesses'!G4=3,"Draw",IF( 'Player Guesses'!G4=4,"Small Away Win",IF( 'Player Guesses'!G4=5,"Big Away WIn","No Prediction Logged"))))))</calculatedColumnFormula>
    </tableColumn>
    <tableColumn id="4" xr3:uid="{56CC94BB-B576-443B-9BE1-3B1CEB5228A9}" name="Match 3">
      <calculatedColumnFormula>_xlfn.CONCAT('Player Guesses'!H$3, " : ",IF( 'Player Guesses'!H4=1,"Big Home Win", IF( 'Player Guesses'!H4=2,"Small Home Win",IF( 'Player Guesses'!H4=3,"Draw",IF( 'Player Guesses'!H4=4,"Small Away Win",IF( 'Player Guesses'!H4=5,"Big Away WIn","No Prediction Logged"))))))</calculatedColumnFormula>
    </tableColumn>
    <tableColumn id="5" xr3:uid="{C4643B99-DAAB-4336-A72C-54523351AFCB}" name="NTB1">
      <calculatedColumnFormula>_xlfn.CONCAT("Total score for three matches : ",'Player Guesses'!I4)</calculatedColumnFormula>
    </tableColumn>
    <tableColumn id="6" xr3:uid="{200D9E47-9AA4-429A-9E0B-1715E75D6F70}" name="Match 4">
      <calculatedColumnFormula>_xlfn.CONCAT('Player Guesses'!J$3, " : ",IF( 'Player Guesses'!J4=1,"Big Home Win", IF( 'Player Guesses'!J4=2,"Small Home Win",IF( 'Player Guesses'!J4=3,"Draw",IF( 'Player Guesses'!J4=4,"Small Away Win",IF( 'Player Guesses'!J4=5,"Big Away WIn","No Prediction Logged"))))))</calculatedColumnFormula>
    </tableColumn>
    <tableColumn id="7" xr3:uid="{D458591E-FC06-43B7-AA96-FB6E8AC6357A}" name="Match 5">
      <calculatedColumnFormula>_xlfn.CONCAT('Player Guesses'!K$3, " : ",IF( 'Player Guesses'!K4=1,"Big Home Win", IF( 'Player Guesses'!K4=2,"Small Home Win",IF( 'Player Guesses'!K4=3,"Draw",IF( 'Player Guesses'!K4=4,"Small Away Win",IF( 'Player Guesses'!K4=5,"Big Away WIn","No Prediction Logged"))))))</calculatedColumnFormula>
    </tableColumn>
    <tableColumn id="8" xr3:uid="{688ACF08-5A8D-4F4B-A9AA-5CC3BC406279}" name="Match 6">
      <calculatedColumnFormula>_xlfn.CONCAT('Player Guesses'!L$3, " : ",IF( 'Player Guesses'!L4=1,"Big Home Win", IF( 'Player Guesses'!L4=2,"Small Home Win",IF( 'Player Guesses'!L4=3,"Draw",IF( 'Player Guesses'!L4=4,"Small Away Win",IF( 'Player Guesses'!L4=5,"Big Away WIn","No Prediction Logged"))))))</calculatedColumnFormula>
    </tableColumn>
    <tableColumn id="9" xr3:uid="{F51DCDF8-6787-4C19-890D-0053D268F912}" name="NTB2">
      <calculatedColumnFormula>_xlfn.CONCAT("Total score for three matches : ",'Player Guesses'!M4)</calculatedColumnFormula>
    </tableColumn>
    <tableColumn id="10" xr3:uid="{0882FB52-9EEE-40BC-8828-CA4ED66DDF25}" name="Match 7">
      <calculatedColumnFormula>_xlfn.CONCAT('Player Guesses'!N$3, " : ",IF( 'Player Guesses'!N4=1,"Big Home Win", IF( 'Player Guesses'!N4=2,"Small Home Win",IF( 'Player Guesses'!N4=3,"Draw",IF( 'Player Guesses'!N4=4,"Small Away Win",IF( 'Player Guesses'!N4=5,"Big Away WIn","No Prediction Logged"))))))</calculatedColumnFormula>
    </tableColumn>
    <tableColumn id="11" xr3:uid="{10F72DC9-4D32-4266-82A6-DAE56BC23C18}" name="Match 8">
      <calculatedColumnFormula>_xlfn.CONCAT('Player Guesses'!O$3, " : ",IF( 'Player Guesses'!O4=1,"Big Home Win", IF( 'Player Guesses'!O4=2,"Small Home Win",IF( 'Player Guesses'!O4=3,"Draw",IF( 'Player Guesses'!O4=4,"Small Away Win",IF( 'Player Guesses'!O4=5,"Big Away WIn","No Prediction Logged"))))))</calculatedColumnFormula>
    </tableColumn>
    <tableColumn id="12" xr3:uid="{8844E82E-9A0F-40BA-8DA5-92C809635CE6}" name="Match 9">
      <calculatedColumnFormula>_xlfn.CONCAT('Player Guesses'!P$3, " : ",IF( 'Player Guesses'!P4=1,"Big Home Win", IF( 'Player Guesses'!P4=2,"Small Home Win",IF( 'Player Guesses'!P4=3,"Draw",IF( 'Player Guesses'!P4=4,"Small Away Win",IF( 'Player Guesses'!P4=5,"Big Away WIn","No Prediction Logged"))))))</calculatedColumnFormula>
    </tableColumn>
    <tableColumn id="13" xr3:uid="{BA2C9292-237E-44EB-A53E-7DA95166B7C6}" name="NTB3">
      <calculatedColumnFormula>_xlfn.CONCAT("Total score for three matches : ",'Player Guesses'!Q4)</calculatedColumnFormula>
    </tableColumn>
    <tableColumn id="14" xr3:uid="{636959A7-4650-4818-81A5-82FE2D1B9DEE}" name="Match 10">
      <calculatedColumnFormula>_xlfn.CONCAT('Player Guesses'!R$3, " : ",IF( 'Player Guesses'!R4=1,"Big Home Win", IF( 'Player Guesses'!R4=2,"Small Home Win",IF( 'Player Guesses'!R4=3,"Draw",IF( 'Player Guesses'!R4=4,"Small Away Win",IF( 'Player Guesses'!R4=5,"Big Away WIn","No Prediction Logged"))))))</calculatedColumnFormula>
    </tableColumn>
    <tableColumn id="15" xr3:uid="{F6B39337-6877-4146-B8E2-DA0559EC4E89}" name="Match 11">
      <calculatedColumnFormula>_xlfn.CONCAT('Player Guesses'!S$3, " : ",IF( 'Player Guesses'!S4=1,"Big Home Win", IF( 'Player Guesses'!S4=2,"Small Home Win",IF( 'Player Guesses'!S4=3,"Draw",IF( 'Player Guesses'!S4=4,"Small Away Win",IF( 'Player Guesses'!S4=5,"Big Away WIn","No Prediction Logged"))))))</calculatedColumnFormula>
    </tableColumn>
    <tableColumn id="16" xr3:uid="{DC6E8A50-6466-455D-AB67-ECDA864C8A23}" name="Match 12">
      <calculatedColumnFormula>_xlfn.CONCAT('Player Guesses'!T$3, " : ",IF( 'Player Guesses'!T4=1,"Big Home Win", IF( 'Player Guesses'!T4=2,"Small Home Win",IF( 'Player Guesses'!T4=3,"Draw",IF( 'Player Guesses'!T4=4,"Small Away Win",IF( 'Player Guesses'!T4=5,"Big Away WIn","No Prediction Logged"))))))</calculatedColumnFormula>
    </tableColumn>
    <tableColumn id="17" xr3:uid="{3EC45F96-921E-4446-868D-FF3E4AB1B911}" name="NTB4">
      <calculatedColumnFormula>_xlfn.CONCAT("Total score for three matches : ",'Player Guesses'!U4)</calculatedColumnFormula>
    </tableColumn>
    <tableColumn id="18" xr3:uid="{F9DDE30E-3E99-44FD-AC86-01786B476B68}" name="Match 13">
      <calculatedColumnFormula>_xlfn.CONCAT('Player Guesses'!V$3, " : ",IF( 'Player Guesses'!V4=1,"Big Home Win", IF( 'Player Guesses'!V4=2,"Small Home Win",IF( 'Player Guesses'!V4=3,"Draw",IF( 'Player Guesses'!V4=4,"Small Away Win",IF( 'Player Guesses'!V4=5,"Big Away WIn","No Prediction Logged"))))))</calculatedColumnFormula>
    </tableColumn>
    <tableColumn id="19" xr3:uid="{B992D169-B78F-4612-B91A-A56C84AA1302}" name="Match 14">
      <calculatedColumnFormula>_xlfn.CONCAT('Player Guesses'!W$3, " : ",IF( 'Player Guesses'!W4=1,"Big Home Win", IF( 'Player Guesses'!W4=2,"Small Home Win",IF( 'Player Guesses'!W4=3,"Draw",IF( 'Player Guesses'!W4=4,"Small Away Win",IF( 'Player Guesses'!W4=5,"Big Away WIn","No Prediction Logged"))))))</calculatedColumnFormula>
    </tableColumn>
    <tableColumn id="20" xr3:uid="{4D99D5B3-FAEC-43A6-BEB0-610C94CE4C02}" name="Match 15">
      <calculatedColumnFormula>_xlfn.CONCAT('Player Guesses'!X$3, " : ",IF( 'Player Guesses'!X4=1,"Big Home Win", IF( 'Player Guesses'!X4=2,"Small Home Win",IF( 'Player Guesses'!X4=3,"Draw",IF( 'Player Guesses'!X4=4,"Small Away Win",IF( 'Player Guesses'!X4=5,"Big Away WIn","No Prediction Logged"))))))</calculatedColumnFormula>
    </tableColumn>
    <tableColumn id="21" xr3:uid="{899EEA73-602F-437D-A6A4-54614F852AEC}" name="NTB5">
      <calculatedColumnFormula>_xlfn.CONCAT("Total score for three matches : ",'Player Guesses'!Y4)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scrawford@beckgreener.com" TargetMode="External"/><Relationship Id="rId18" Type="http://schemas.openxmlformats.org/officeDocument/2006/relationships/hyperlink" Target="mailto:fodell@beckgreener.com" TargetMode="External"/><Relationship Id="rId26" Type="http://schemas.openxmlformats.org/officeDocument/2006/relationships/hyperlink" Target="mailto:maevegstones@gmail.com" TargetMode="External"/><Relationship Id="rId39" Type="http://schemas.openxmlformats.org/officeDocument/2006/relationships/hyperlink" Target="mailto:tilburyca@gmail.com" TargetMode="External"/><Relationship Id="rId21" Type="http://schemas.openxmlformats.org/officeDocument/2006/relationships/hyperlink" Target="mailto:jvallis@beckgreener.com" TargetMode="External"/><Relationship Id="rId34" Type="http://schemas.openxmlformats.org/officeDocument/2006/relationships/hyperlink" Target="mailto:acatchpole@beckgreener.com" TargetMode="External"/><Relationship Id="rId42" Type="http://schemas.openxmlformats.org/officeDocument/2006/relationships/hyperlink" Target="mailto:aswaden@beckgreener.com" TargetMode="External"/><Relationship Id="rId47" Type="http://schemas.openxmlformats.org/officeDocument/2006/relationships/hyperlink" Target="mailto:natj3821@gmail.com" TargetMode="External"/><Relationship Id="rId50" Type="http://schemas.openxmlformats.org/officeDocument/2006/relationships/printerSettings" Target="../printerSettings/printerSettings1.bin"/><Relationship Id="rId7" Type="http://schemas.openxmlformats.org/officeDocument/2006/relationships/hyperlink" Target="mailto:johnphiliphull@hotmail.com" TargetMode="External"/><Relationship Id="rId2" Type="http://schemas.openxmlformats.org/officeDocument/2006/relationships/hyperlink" Target="mailto:john@raynorj.co.uk" TargetMode="External"/><Relationship Id="rId16" Type="http://schemas.openxmlformats.org/officeDocument/2006/relationships/hyperlink" Target="mailto:dawoodp@aol.com" TargetMode="External"/><Relationship Id="rId29" Type="http://schemas.openxmlformats.org/officeDocument/2006/relationships/hyperlink" Target="mailto:morris2009@gmail.com" TargetMode="External"/><Relationship Id="rId11" Type="http://schemas.openxmlformats.org/officeDocument/2006/relationships/hyperlink" Target="mailto:sscott@beckgreener.com" TargetMode="External"/><Relationship Id="rId24" Type="http://schemas.openxmlformats.org/officeDocument/2006/relationships/hyperlink" Target="mailto:kate@katebetteridge.me.uk" TargetMode="External"/><Relationship Id="rId32" Type="http://schemas.openxmlformats.org/officeDocument/2006/relationships/hyperlink" Target="mailto:steve@masonuk.co.uk" TargetMode="External"/><Relationship Id="rId37" Type="http://schemas.openxmlformats.org/officeDocument/2006/relationships/hyperlink" Target="mailto:philipmitchelmore@hotmail.com" TargetMode="External"/><Relationship Id="rId40" Type="http://schemas.openxmlformats.org/officeDocument/2006/relationships/hyperlink" Target="mailto:s.l.michell@execter.ac.uk" TargetMode="External"/><Relationship Id="rId45" Type="http://schemas.openxmlformats.org/officeDocument/2006/relationships/hyperlink" Target="mailto:vandita.chandrani@elekta.com" TargetMode="External"/><Relationship Id="rId5" Type="http://schemas.openxmlformats.org/officeDocument/2006/relationships/hyperlink" Target="mailto:ddalton@beckgreener.com" TargetMode="External"/><Relationship Id="rId15" Type="http://schemas.openxmlformats.org/officeDocument/2006/relationships/hyperlink" Target="mailto:slawlor@beckgreener.com" TargetMode="External"/><Relationship Id="rId23" Type="http://schemas.openxmlformats.org/officeDocument/2006/relationships/hyperlink" Target="mailto:julietnparker@gmail.com" TargetMode="External"/><Relationship Id="rId28" Type="http://schemas.openxmlformats.org/officeDocument/2006/relationships/hyperlink" Target="mailto:morgan.burrows1356@googlemail.com" TargetMode="External"/><Relationship Id="rId36" Type="http://schemas.openxmlformats.org/officeDocument/2006/relationships/hyperlink" Target="mailto:jd583@exeter.ac.uk" TargetMode="External"/><Relationship Id="rId49" Type="http://schemas.openxmlformats.org/officeDocument/2006/relationships/hyperlink" Target="mailto:robin.w@kaizensystems.co.uk" TargetMode="External"/><Relationship Id="rId10" Type="http://schemas.openxmlformats.org/officeDocument/2006/relationships/hyperlink" Target="mailto:shorridge@beckgreener.com" TargetMode="External"/><Relationship Id="rId19" Type="http://schemas.openxmlformats.org/officeDocument/2006/relationships/hyperlink" Target="mailto:harrison.jardine@protiviti.co.uk" TargetMode="External"/><Relationship Id="rId31" Type="http://schemas.openxmlformats.org/officeDocument/2006/relationships/hyperlink" Target="mailto:stepheng@bawden.co.uk" TargetMode="External"/><Relationship Id="rId44" Type="http://schemas.openxmlformats.org/officeDocument/2006/relationships/hyperlink" Target="mailto:rsulston@beckgreener.com" TargetMode="External"/><Relationship Id="rId4" Type="http://schemas.openxmlformats.org/officeDocument/2006/relationships/hyperlink" Target="mailto:cjewell@beckgreener.com" TargetMode="External"/><Relationship Id="rId9" Type="http://schemas.openxmlformats.org/officeDocument/2006/relationships/hyperlink" Target="mailto:nrobbins@beckgreener.com" TargetMode="External"/><Relationship Id="rId14" Type="http://schemas.openxmlformats.org/officeDocument/2006/relationships/hyperlink" Target="mailto:annahull@hotmail.com" TargetMode="External"/><Relationship Id="rId22" Type="http://schemas.openxmlformats.org/officeDocument/2006/relationships/hyperlink" Target="mailto:jonathan@jonathansilverman.co.uk" TargetMode="External"/><Relationship Id="rId27" Type="http://schemas.openxmlformats.org/officeDocument/2006/relationships/hyperlink" Target="mailto:mickoboyle@hotmail.com" TargetMode="External"/><Relationship Id="rId30" Type="http://schemas.openxmlformats.org/officeDocument/2006/relationships/hyperlink" Target="mailto:jones.rw@gmail.com" TargetMode="External"/><Relationship Id="rId35" Type="http://schemas.openxmlformats.org/officeDocument/2006/relationships/hyperlink" Target="mailto:jreid@beckgreener.com" TargetMode="External"/><Relationship Id="rId43" Type="http://schemas.openxmlformats.org/officeDocument/2006/relationships/hyperlink" Target="mailto:cl.burrows1404@gmail.com" TargetMode="External"/><Relationship Id="rId48" Type="http://schemas.openxmlformats.org/officeDocument/2006/relationships/hyperlink" Target="mailto:ms953@exeter.ac.uk" TargetMode="External"/><Relationship Id="rId8" Type="http://schemas.openxmlformats.org/officeDocument/2006/relationships/hyperlink" Target="mailto:nbebbington@beckgreener.com" TargetMode="External"/><Relationship Id="rId51" Type="http://schemas.openxmlformats.org/officeDocument/2006/relationships/table" Target="../tables/table1.xml"/><Relationship Id="rId3" Type="http://schemas.openxmlformats.org/officeDocument/2006/relationships/hyperlink" Target="mailto:bmuir@beckgreener.com" TargetMode="External"/><Relationship Id="rId12" Type="http://schemas.openxmlformats.org/officeDocument/2006/relationships/hyperlink" Target="mailto:tdickson@beckgreener.com" TargetMode="External"/><Relationship Id="rId17" Type="http://schemas.openxmlformats.org/officeDocument/2006/relationships/hyperlink" Target="mailto:dastones1939@gmail.com" TargetMode="External"/><Relationship Id="rId25" Type="http://schemas.openxmlformats.org/officeDocument/2006/relationships/hyperlink" Target="mailto:lalsop@beckgreener.com" TargetMode="External"/><Relationship Id="rId33" Type="http://schemas.openxmlformats.org/officeDocument/2006/relationships/hyperlink" Target="mailto:vandita.chandrani@elekta.com" TargetMode="External"/><Relationship Id="rId38" Type="http://schemas.openxmlformats.org/officeDocument/2006/relationships/hyperlink" Target="mailto:ppatel@beckgreener.com" TargetMode="External"/><Relationship Id="rId46" Type="http://schemas.openxmlformats.org/officeDocument/2006/relationships/hyperlink" Target="mailto:ashleyasmith1991@gmail.com" TargetMode="External"/><Relationship Id="rId20" Type="http://schemas.openxmlformats.org/officeDocument/2006/relationships/hyperlink" Target="mailto:i.jones29@virginmedia.com" TargetMode="External"/><Relationship Id="rId41" Type="http://schemas.openxmlformats.org/officeDocument/2006/relationships/hyperlink" Target="mailto:s.burrows@kingsburyuk.com" TargetMode="External"/><Relationship Id="rId1" Type="http://schemas.openxmlformats.org/officeDocument/2006/relationships/hyperlink" Target="mailto:jstones@beckgreener.com" TargetMode="External"/><Relationship Id="rId6" Type="http://schemas.openxmlformats.org/officeDocument/2006/relationships/hyperlink" Target="mailto:dhart@beckgreener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forms.office.com/Pages/ResponsePage.aspx?id=1yKeYoFQtUedF9PwerMBNxswAJkVP1BIvH_Do1EJKt1URUxVOEFQMzZIRFlHME9RQ1lJTlE4R1dONy4u" TargetMode="External"/><Relationship Id="rId2" Type="http://schemas.openxmlformats.org/officeDocument/2006/relationships/hyperlink" Target="https://forms.office.com/Pages/ResponsePage.aspx?id=1yKeYoFQtUedF9PwerMBNxswAJkVP1BIvH_Do1EJKt1UMUE1VTJVU0w3RVJFU1hCRlBFRTU4VEVRWC4u" TargetMode="External"/><Relationship Id="rId1" Type="http://schemas.openxmlformats.org/officeDocument/2006/relationships/pivotTable" Target="../pivotTables/pivotTable1.xml"/><Relationship Id="rId4" Type="http://schemas.openxmlformats.org/officeDocument/2006/relationships/hyperlink" Target="https://forms.office.com/Pages/ResponsePage.aspx?id=1yKeYoFQtUedF9PwerMBNxswAJkVP1BIvH_Do1EJKt1UMUE4UFVZNklFOFBISEVYNE5VOVIzSFlLRi4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75"/>
  <sheetViews>
    <sheetView tabSelected="1" zoomScale="90" zoomScaleNormal="90" workbookViewId="0">
      <pane xSplit="3" ySplit="3" topLeftCell="S4" activePane="bottomRight" state="frozen"/>
      <selection pane="bottomRight" activeCell="A19" sqref="A19:XFD19"/>
      <selection pane="bottomLeft" activeCell="A3" sqref="A3"/>
      <selection pane="topRight" activeCell="D1" sqref="D1"/>
    </sheetView>
  </sheetViews>
  <sheetFormatPr defaultColWidth="21.5703125" defaultRowHeight="12.75"/>
  <cols>
    <col min="1" max="1" width="34" bestFit="1" customWidth="1"/>
    <col min="3" max="3" width="19.140625" bestFit="1" customWidth="1"/>
    <col min="4" max="4" width="21.140625" customWidth="1"/>
    <col min="5" max="5" width="30.85546875" customWidth="1"/>
    <col min="6" max="6" width="15.85546875" bestFit="1" customWidth="1"/>
    <col min="7" max="7" width="21.28515625" bestFit="1" customWidth="1"/>
    <col min="8" max="8" width="17.7109375" bestFit="1" customWidth="1"/>
    <col min="9" max="9" width="7.140625" bestFit="1" customWidth="1"/>
    <col min="10" max="10" width="17" bestFit="1" customWidth="1"/>
    <col min="11" max="11" width="19.28515625" bestFit="1" customWidth="1"/>
    <col min="12" max="12" width="18.5703125" bestFit="1" customWidth="1"/>
    <col min="13" max="13" width="13.28515625" customWidth="1"/>
    <col min="14" max="14" width="16" bestFit="1" customWidth="1"/>
    <col min="15" max="15" width="18.7109375" bestFit="1" customWidth="1"/>
    <col min="16" max="16" width="20.140625" bestFit="1" customWidth="1"/>
    <col min="17" max="17" width="8.140625" bestFit="1" customWidth="1"/>
    <col min="18" max="18" width="15" bestFit="1" customWidth="1"/>
    <col min="19" max="19" width="19.42578125" bestFit="1" customWidth="1"/>
    <col min="20" max="20" width="20.28515625" bestFit="1" customWidth="1"/>
    <col min="21" max="21" width="8.140625" bestFit="1" customWidth="1"/>
    <col min="22" max="22" width="17.5703125" bestFit="1" customWidth="1"/>
    <col min="24" max="24" width="17.5703125" bestFit="1" customWidth="1"/>
    <col min="25" max="25" width="8.140625" bestFit="1" customWidth="1"/>
  </cols>
  <sheetData>
    <row r="1" spans="1:56" s="156" customFormat="1" ht="38.25" customHeight="1">
      <c r="A1" s="156" t="s">
        <v>0</v>
      </c>
    </row>
    <row r="2" spans="1:56" s="58" customFormat="1" ht="16.5">
      <c r="A2" s="39"/>
      <c r="B2" s="39"/>
      <c r="C2" s="39"/>
      <c r="D2" s="154" t="s">
        <v>1</v>
      </c>
      <c r="E2" s="39" t="s">
        <v>2</v>
      </c>
      <c r="F2" s="40" t="s">
        <v>3</v>
      </c>
      <c r="G2" s="143">
        <v>44233</v>
      </c>
      <c r="H2" s="41" t="s">
        <v>4</v>
      </c>
      <c r="I2" s="42"/>
      <c r="J2" s="43"/>
      <c r="K2" s="44" t="s">
        <v>5</v>
      </c>
      <c r="L2" s="44"/>
      <c r="M2" s="45"/>
      <c r="N2" s="46"/>
      <c r="O2" s="47" t="s">
        <v>6</v>
      </c>
      <c r="P2" s="47"/>
      <c r="Q2" s="48"/>
      <c r="R2" s="49"/>
      <c r="S2" s="50" t="s">
        <v>7</v>
      </c>
      <c r="T2" s="50"/>
      <c r="U2" s="51"/>
      <c r="V2" s="52"/>
      <c r="W2" s="53" t="s">
        <v>8</v>
      </c>
      <c r="X2" s="53"/>
      <c r="Y2" s="54"/>
      <c r="Z2" s="78"/>
      <c r="AB2" s="59"/>
      <c r="AC2" s="60"/>
      <c r="AD2" s="60"/>
      <c r="AF2" s="59"/>
      <c r="AG2" s="60"/>
      <c r="AH2" s="60"/>
      <c r="AJ2" s="59"/>
      <c r="AK2" s="60"/>
      <c r="AL2" s="60"/>
      <c r="AN2" s="59"/>
      <c r="AO2" s="60"/>
      <c r="AP2" s="60"/>
      <c r="AR2" s="59"/>
      <c r="AS2" s="60"/>
      <c r="AT2" s="60"/>
      <c r="AV2" s="59"/>
      <c r="AW2" s="60"/>
      <c r="AX2" s="60"/>
      <c r="AZ2" s="59"/>
      <c r="BA2" s="60"/>
      <c r="BB2" s="60"/>
      <c r="BC2" s="60"/>
      <c r="BD2" s="60"/>
    </row>
    <row r="3" spans="1:56" s="58" customFormat="1" ht="16.5">
      <c r="A3" s="75" t="s">
        <v>9</v>
      </c>
      <c r="B3" s="55" t="s">
        <v>10</v>
      </c>
      <c r="C3" s="120" t="s">
        <v>11</v>
      </c>
      <c r="D3" s="56" t="s">
        <v>12</v>
      </c>
      <c r="E3" s="57" t="s">
        <v>13</v>
      </c>
      <c r="F3" s="61" t="s">
        <v>14</v>
      </c>
      <c r="G3" s="62" t="s">
        <v>15</v>
      </c>
      <c r="H3" s="163" t="s">
        <v>16</v>
      </c>
      <c r="I3" s="63" t="s">
        <v>17</v>
      </c>
      <c r="J3" s="64" t="s">
        <v>18</v>
      </c>
      <c r="K3" s="65" t="s">
        <v>19</v>
      </c>
      <c r="L3" s="65" t="s">
        <v>20</v>
      </c>
      <c r="M3" s="66" t="s">
        <v>21</v>
      </c>
      <c r="N3" s="67" t="s">
        <v>22</v>
      </c>
      <c r="O3" s="68" t="s">
        <v>23</v>
      </c>
      <c r="P3" s="68" t="s">
        <v>24</v>
      </c>
      <c r="Q3" s="69" t="s">
        <v>25</v>
      </c>
      <c r="R3" s="70" t="s">
        <v>26</v>
      </c>
      <c r="S3" s="71" t="s">
        <v>27</v>
      </c>
      <c r="T3" s="71" t="s">
        <v>28</v>
      </c>
      <c r="U3" s="72" t="s">
        <v>29</v>
      </c>
      <c r="V3" s="73" t="s">
        <v>30</v>
      </c>
      <c r="W3" s="74" t="s">
        <v>31</v>
      </c>
      <c r="X3" s="74" t="s">
        <v>32</v>
      </c>
      <c r="Y3" s="76" t="s">
        <v>33</v>
      </c>
      <c r="Z3" s="78"/>
      <c r="AB3" s="59"/>
      <c r="AC3" s="60"/>
      <c r="AD3" s="60"/>
      <c r="AF3" s="59"/>
      <c r="AG3" s="60"/>
      <c r="AH3" s="60"/>
      <c r="AJ3" s="59"/>
      <c r="AK3" s="60"/>
      <c r="AL3" s="60"/>
      <c r="AN3" s="59"/>
      <c r="AO3" s="60"/>
      <c r="AP3" s="60"/>
      <c r="AR3" s="59"/>
      <c r="AS3" s="60"/>
      <c r="AT3" s="60"/>
      <c r="AV3" s="59"/>
      <c r="AW3" s="60"/>
      <c r="AX3" s="60"/>
      <c r="AZ3" s="59"/>
      <c r="BA3" s="60"/>
      <c r="BB3" s="60"/>
      <c r="BC3" s="60"/>
      <c r="BD3" s="60"/>
    </row>
    <row r="4" spans="1:56">
      <c r="A4" s="82" t="s">
        <v>34</v>
      </c>
      <c r="B4" s="84" t="s">
        <v>35</v>
      </c>
      <c r="C4" s="144">
        <v>44634.888564814813</v>
      </c>
      <c r="D4" s="85">
        <v>1</v>
      </c>
      <c r="E4" s="86">
        <v>5</v>
      </c>
      <c r="F4" s="87">
        <v>1</v>
      </c>
      <c r="G4" s="88">
        <v>2</v>
      </c>
      <c r="H4" s="88">
        <v>1</v>
      </c>
      <c r="I4" s="89">
        <v>132</v>
      </c>
      <c r="J4" s="90">
        <v>4</v>
      </c>
      <c r="K4" s="91">
        <v>2</v>
      </c>
      <c r="L4" s="91">
        <v>5</v>
      </c>
      <c r="M4" s="92">
        <v>130</v>
      </c>
      <c r="N4" s="93">
        <v>5</v>
      </c>
      <c r="O4" s="94">
        <v>1</v>
      </c>
      <c r="P4" s="94">
        <v>1</v>
      </c>
      <c r="Q4" s="95">
        <v>140</v>
      </c>
      <c r="R4" s="96">
        <v>1</v>
      </c>
      <c r="S4" s="97">
        <v>5</v>
      </c>
      <c r="T4" s="97">
        <v>5</v>
      </c>
      <c r="U4" s="98">
        <v>172</v>
      </c>
      <c r="V4" s="99">
        <v>1</v>
      </c>
      <c r="W4" s="100">
        <v>1</v>
      </c>
      <c r="X4" s="100">
        <v>1</v>
      </c>
      <c r="Y4" s="101">
        <v>165</v>
      </c>
      <c r="AA4" s="2"/>
      <c r="AC4" s="2"/>
      <c r="AE4" s="2"/>
      <c r="AG4" s="2"/>
      <c r="AI4" s="2"/>
      <c r="AK4" s="2"/>
      <c r="AM4" s="2"/>
      <c r="AO4" s="2"/>
      <c r="AQ4" s="2"/>
      <c r="AS4" s="2"/>
      <c r="AU4" s="2"/>
      <c r="AW4" s="2"/>
      <c r="AY4" s="2"/>
      <c r="BA4" s="2"/>
    </row>
    <row r="5" spans="1:56">
      <c r="A5" s="83" t="s">
        <v>36</v>
      </c>
      <c r="B5" s="102" t="s">
        <v>37</v>
      </c>
      <c r="C5" s="124">
        <v>44603.410821759258</v>
      </c>
      <c r="D5" s="103">
        <v>1</v>
      </c>
      <c r="E5" s="104">
        <v>5</v>
      </c>
      <c r="F5" s="105">
        <v>1</v>
      </c>
      <c r="G5" s="106">
        <v>4</v>
      </c>
      <c r="H5" s="106">
        <v>1</v>
      </c>
      <c r="I5" s="107">
        <v>150</v>
      </c>
      <c r="J5" s="108">
        <v>2</v>
      </c>
      <c r="K5" s="109">
        <v>4</v>
      </c>
      <c r="L5" s="109">
        <v>5</v>
      </c>
      <c r="M5" s="110">
        <v>100</v>
      </c>
      <c r="N5" s="111">
        <v>4</v>
      </c>
      <c r="O5" s="112">
        <v>2</v>
      </c>
      <c r="P5" s="112">
        <v>1</v>
      </c>
      <c r="Q5" s="113">
        <v>120</v>
      </c>
      <c r="R5" s="114">
        <v>2</v>
      </c>
      <c r="S5" s="115">
        <v>4</v>
      </c>
      <c r="T5" s="115">
        <v>2</v>
      </c>
      <c r="U5" s="116">
        <v>100</v>
      </c>
      <c r="V5" s="117">
        <v>1</v>
      </c>
      <c r="W5" s="118">
        <v>2</v>
      </c>
      <c r="X5" s="118">
        <v>4</v>
      </c>
      <c r="Y5" s="119">
        <v>120</v>
      </c>
      <c r="AA5" s="2"/>
      <c r="AC5" s="2"/>
      <c r="AE5" s="2"/>
      <c r="AG5" s="2"/>
      <c r="AI5" s="2"/>
      <c r="AK5" s="2"/>
      <c r="AM5" s="2"/>
      <c r="AO5" s="2"/>
      <c r="AQ5" s="2"/>
      <c r="AS5" s="2"/>
      <c r="AU5" s="2"/>
      <c r="AW5" s="2"/>
      <c r="AY5" s="2"/>
      <c r="BA5" s="2"/>
    </row>
    <row r="6" spans="1:56">
      <c r="A6" s="83" t="s">
        <v>38</v>
      </c>
      <c r="B6" s="102" t="s">
        <v>39</v>
      </c>
      <c r="C6" s="124">
        <v>44638.849733796298</v>
      </c>
      <c r="D6" s="103">
        <v>1</v>
      </c>
      <c r="E6" s="104">
        <v>5</v>
      </c>
      <c r="F6" s="105">
        <v>1</v>
      </c>
      <c r="G6" s="106">
        <v>4</v>
      </c>
      <c r="H6" s="106">
        <v>1</v>
      </c>
      <c r="I6" s="107">
        <v>113</v>
      </c>
      <c r="J6" s="108">
        <v>4</v>
      </c>
      <c r="K6" s="109">
        <v>2</v>
      </c>
      <c r="L6" s="109">
        <v>5</v>
      </c>
      <c r="M6" s="110">
        <v>153</v>
      </c>
      <c r="N6" s="111">
        <v>5</v>
      </c>
      <c r="O6" s="112">
        <v>1</v>
      </c>
      <c r="P6" s="112">
        <v>1</v>
      </c>
      <c r="Q6" s="113">
        <v>151</v>
      </c>
      <c r="R6" s="114">
        <v>5</v>
      </c>
      <c r="S6" s="115">
        <v>5</v>
      </c>
      <c r="T6" s="115">
        <v>4</v>
      </c>
      <c r="U6" s="116">
        <v>158</v>
      </c>
      <c r="V6" s="117">
        <v>1</v>
      </c>
      <c r="W6" s="118">
        <v>1</v>
      </c>
      <c r="X6" s="118">
        <v>1</v>
      </c>
      <c r="Y6" s="119">
        <v>146</v>
      </c>
      <c r="AA6" s="2"/>
      <c r="AC6" s="2"/>
      <c r="AE6" s="2"/>
      <c r="AG6" s="2"/>
      <c r="AI6" s="2"/>
      <c r="AK6" s="2"/>
      <c r="AM6" s="2"/>
      <c r="AO6" s="2"/>
      <c r="AQ6" s="2"/>
      <c r="AS6" s="2"/>
      <c r="AU6" s="2"/>
      <c r="AW6" s="2"/>
      <c r="AY6" s="2"/>
      <c r="BA6" s="2"/>
    </row>
    <row r="7" spans="1:56">
      <c r="A7" s="83" t="s">
        <v>40</v>
      </c>
      <c r="B7" s="102" t="s">
        <v>41</v>
      </c>
      <c r="C7" s="124">
        <v>44638.77988425926</v>
      </c>
      <c r="D7" s="103">
        <v>1</v>
      </c>
      <c r="E7" s="104">
        <v>5</v>
      </c>
      <c r="F7" s="105">
        <v>1</v>
      </c>
      <c r="G7" s="106">
        <v>2</v>
      </c>
      <c r="H7" s="106">
        <v>1</v>
      </c>
      <c r="I7" s="107">
        <v>94</v>
      </c>
      <c r="J7" s="108">
        <v>4</v>
      </c>
      <c r="K7" s="109">
        <v>2</v>
      </c>
      <c r="L7" s="109">
        <v>5</v>
      </c>
      <c r="M7" s="110">
        <v>140</v>
      </c>
      <c r="N7" s="111">
        <v>4</v>
      </c>
      <c r="O7" s="112">
        <v>2</v>
      </c>
      <c r="P7" s="112">
        <v>1</v>
      </c>
      <c r="Q7" s="113">
        <v>137</v>
      </c>
      <c r="R7" s="114">
        <v>5</v>
      </c>
      <c r="S7" s="115">
        <v>5</v>
      </c>
      <c r="T7" s="115">
        <v>4</v>
      </c>
      <c r="U7" s="116">
        <v>147</v>
      </c>
      <c r="V7" s="117">
        <v>1</v>
      </c>
      <c r="W7" s="118">
        <v>1</v>
      </c>
      <c r="X7" s="118">
        <v>1</v>
      </c>
      <c r="Y7" s="119">
        <v>142</v>
      </c>
      <c r="AA7" s="2"/>
      <c r="AC7" s="2"/>
      <c r="AE7" s="2"/>
      <c r="AG7" s="2"/>
      <c r="AI7" s="2"/>
      <c r="AK7" s="2"/>
      <c r="AM7" s="2"/>
      <c r="AO7" s="2"/>
      <c r="AQ7" s="2"/>
      <c r="AS7" s="2"/>
      <c r="AU7" s="2"/>
      <c r="AW7" s="2"/>
      <c r="AY7" s="2"/>
      <c r="BA7" s="2"/>
    </row>
    <row r="8" spans="1:56" ht="12.75" customHeight="1">
      <c r="A8" s="83" t="s">
        <v>42</v>
      </c>
      <c r="B8" s="102" t="s">
        <v>43</v>
      </c>
      <c r="C8" s="124">
        <v>44638.747581018521</v>
      </c>
      <c r="D8" s="103">
        <v>1</v>
      </c>
      <c r="E8" s="104">
        <v>5</v>
      </c>
      <c r="F8" s="105">
        <v>2</v>
      </c>
      <c r="G8" s="106">
        <v>4</v>
      </c>
      <c r="H8" s="106">
        <v>1</v>
      </c>
      <c r="I8" s="107">
        <v>122</v>
      </c>
      <c r="J8" s="108">
        <v>2</v>
      </c>
      <c r="K8" s="109">
        <v>4</v>
      </c>
      <c r="L8" s="109">
        <v>5</v>
      </c>
      <c r="M8" s="110">
        <v>112</v>
      </c>
      <c r="N8" s="111">
        <v>4</v>
      </c>
      <c r="O8" s="112">
        <v>1</v>
      </c>
      <c r="P8" s="112">
        <v>1</v>
      </c>
      <c r="Q8" s="113">
        <v>131</v>
      </c>
      <c r="R8" s="114">
        <v>5</v>
      </c>
      <c r="S8" s="115">
        <v>5</v>
      </c>
      <c r="T8" s="115">
        <v>4</v>
      </c>
      <c r="U8" s="116">
        <v>136</v>
      </c>
      <c r="V8" s="117">
        <v>1</v>
      </c>
      <c r="W8" s="118">
        <v>2</v>
      </c>
      <c r="X8" s="118">
        <v>2</v>
      </c>
      <c r="Y8" s="119">
        <v>112</v>
      </c>
      <c r="AA8" s="2"/>
      <c r="AC8" s="2"/>
      <c r="AE8" s="2"/>
      <c r="AG8" s="2"/>
      <c r="AI8" s="2"/>
      <c r="AK8" s="2"/>
      <c r="AM8" s="2"/>
      <c r="AO8" s="2"/>
      <c r="AQ8" s="2"/>
      <c r="AS8" s="2"/>
      <c r="AU8" s="2"/>
      <c r="AW8" s="2"/>
      <c r="AY8" s="2"/>
      <c r="BA8" s="2"/>
    </row>
    <row r="9" spans="1:56">
      <c r="A9" s="83" t="s">
        <v>44</v>
      </c>
      <c r="B9" s="102" t="s">
        <v>45</v>
      </c>
      <c r="C9" s="124">
        <v>44634.468738425923</v>
      </c>
      <c r="D9" s="103">
        <v>1</v>
      </c>
      <c r="E9" s="104">
        <v>5</v>
      </c>
      <c r="F9" s="105">
        <v>1</v>
      </c>
      <c r="G9" s="106">
        <v>5</v>
      </c>
      <c r="H9" s="106">
        <v>1</v>
      </c>
      <c r="I9" s="107">
        <v>120</v>
      </c>
      <c r="J9" s="108">
        <v>2</v>
      </c>
      <c r="K9" s="109">
        <v>5</v>
      </c>
      <c r="L9" s="109">
        <v>5</v>
      </c>
      <c r="M9" s="110">
        <v>105</v>
      </c>
      <c r="N9" s="111">
        <v>4</v>
      </c>
      <c r="O9" s="112">
        <v>1</v>
      </c>
      <c r="P9" s="112">
        <v>1</v>
      </c>
      <c r="Q9" s="113">
        <v>128</v>
      </c>
      <c r="R9" s="114">
        <v>4</v>
      </c>
      <c r="S9" s="115">
        <v>5</v>
      </c>
      <c r="T9" s="115">
        <v>2</v>
      </c>
      <c r="U9" s="116">
        <v>128</v>
      </c>
      <c r="V9" s="117">
        <v>1</v>
      </c>
      <c r="W9" s="118">
        <v>1</v>
      </c>
      <c r="X9" s="118">
        <v>3</v>
      </c>
      <c r="Y9" s="119">
        <v>122</v>
      </c>
      <c r="AA9" s="2"/>
      <c r="AC9" s="2"/>
      <c r="AE9" s="2"/>
      <c r="AG9" s="2"/>
      <c r="AI9" s="2"/>
      <c r="AK9" s="2"/>
      <c r="AM9" s="2"/>
      <c r="AO9" s="2"/>
      <c r="AQ9" s="2"/>
      <c r="AS9" s="2"/>
      <c r="AU9" s="2"/>
      <c r="AW9" s="2"/>
      <c r="AY9" s="2"/>
      <c r="BA9" s="2"/>
    </row>
    <row r="10" spans="1:56">
      <c r="A10" s="83" t="s">
        <v>46</v>
      </c>
      <c r="B10" s="102" t="s">
        <v>47</v>
      </c>
      <c r="C10" s="124">
        <v>44634.651180555556</v>
      </c>
      <c r="D10" s="103">
        <v>1</v>
      </c>
      <c r="E10" s="104">
        <v>5</v>
      </c>
      <c r="F10" s="105">
        <v>2</v>
      </c>
      <c r="G10" s="106">
        <v>4</v>
      </c>
      <c r="H10" s="106">
        <v>1</v>
      </c>
      <c r="I10" s="107">
        <v>109</v>
      </c>
      <c r="J10" s="108">
        <v>4</v>
      </c>
      <c r="K10" s="109">
        <v>2</v>
      </c>
      <c r="L10" s="109">
        <v>5</v>
      </c>
      <c r="M10" s="110">
        <v>116</v>
      </c>
      <c r="N10" s="111">
        <v>4</v>
      </c>
      <c r="O10" s="112">
        <v>2</v>
      </c>
      <c r="P10" s="112">
        <v>1</v>
      </c>
      <c r="Q10" s="113">
        <v>97</v>
      </c>
      <c r="R10" s="114">
        <v>2</v>
      </c>
      <c r="S10" s="115">
        <v>5</v>
      </c>
      <c r="T10" s="115">
        <v>2</v>
      </c>
      <c r="U10" s="116">
        <v>124</v>
      </c>
      <c r="V10" s="117">
        <v>1</v>
      </c>
      <c r="W10" s="118">
        <v>2</v>
      </c>
      <c r="X10" s="118">
        <v>1</v>
      </c>
      <c r="Y10" s="119">
        <v>136</v>
      </c>
      <c r="AA10" s="2"/>
      <c r="AC10" s="2"/>
      <c r="AE10" s="2"/>
      <c r="AG10" s="2"/>
      <c r="AI10" s="2"/>
      <c r="AK10" s="2"/>
      <c r="AM10" s="2"/>
      <c r="AO10" s="2"/>
      <c r="AQ10" s="2"/>
      <c r="AS10" s="2"/>
      <c r="AU10" s="2"/>
      <c r="AW10" s="2"/>
      <c r="AY10" s="2"/>
      <c r="BA10" s="2"/>
    </row>
    <row r="11" spans="1:56">
      <c r="A11" s="83" t="s">
        <v>48</v>
      </c>
      <c r="B11" s="102" t="s">
        <v>49</v>
      </c>
      <c r="C11" s="124">
        <v>44606.53601851852</v>
      </c>
      <c r="D11" s="103">
        <v>1</v>
      </c>
      <c r="E11" s="104">
        <v>5</v>
      </c>
      <c r="F11" s="105">
        <v>2</v>
      </c>
      <c r="G11" s="106">
        <v>4</v>
      </c>
      <c r="H11" s="106">
        <v>1</v>
      </c>
      <c r="I11" s="107">
        <v>124</v>
      </c>
      <c r="J11" s="108">
        <v>4</v>
      </c>
      <c r="K11" s="109">
        <v>2</v>
      </c>
      <c r="L11" s="109">
        <v>5</v>
      </c>
      <c r="M11" s="110">
        <v>128</v>
      </c>
      <c r="N11" s="111">
        <v>5</v>
      </c>
      <c r="O11" s="112">
        <v>2</v>
      </c>
      <c r="P11" s="112">
        <v>1</v>
      </c>
      <c r="Q11" s="113">
        <v>136</v>
      </c>
      <c r="R11" s="114">
        <v>4</v>
      </c>
      <c r="S11" s="115">
        <v>5</v>
      </c>
      <c r="T11" s="115">
        <v>2</v>
      </c>
      <c r="U11" s="116">
        <v>138</v>
      </c>
      <c r="V11" s="117"/>
      <c r="W11" s="118"/>
      <c r="X11" s="118"/>
      <c r="Y11" s="119"/>
      <c r="AA11" s="2"/>
      <c r="AC11" s="2"/>
      <c r="AE11" s="2"/>
      <c r="AG11" s="2"/>
      <c r="AI11" s="2"/>
      <c r="AK11" s="2"/>
      <c r="AM11" s="2"/>
      <c r="AO11" s="2"/>
      <c r="AQ11" s="2"/>
      <c r="AS11" s="2"/>
      <c r="AU11" s="2"/>
      <c r="AW11" s="2"/>
      <c r="AY11" s="2"/>
      <c r="BA11" s="2"/>
    </row>
    <row r="12" spans="1:56" ht="12.75" customHeight="1">
      <c r="A12" s="83" t="s">
        <v>50</v>
      </c>
      <c r="B12" s="102" t="s">
        <v>51</v>
      </c>
      <c r="C12" s="124">
        <v>44599.623553240737</v>
      </c>
      <c r="D12" s="103">
        <v>1</v>
      </c>
      <c r="E12" s="104">
        <v>5</v>
      </c>
      <c r="F12" s="105">
        <v>4</v>
      </c>
      <c r="G12" s="106">
        <v>2</v>
      </c>
      <c r="H12" s="106">
        <v>1</v>
      </c>
      <c r="I12" s="107">
        <v>114</v>
      </c>
      <c r="J12" s="108">
        <v>2</v>
      </c>
      <c r="K12" s="109">
        <v>2</v>
      </c>
      <c r="L12" s="109">
        <v>5</v>
      </c>
      <c r="M12" s="110">
        <v>136</v>
      </c>
      <c r="N12" s="111">
        <v>2</v>
      </c>
      <c r="O12" s="112">
        <v>5</v>
      </c>
      <c r="P12" s="112">
        <v>1</v>
      </c>
      <c r="Q12" s="113">
        <v>172</v>
      </c>
      <c r="R12" s="114">
        <v>4</v>
      </c>
      <c r="S12" s="115">
        <v>5</v>
      </c>
      <c r="T12" s="115">
        <v>5</v>
      </c>
      <c r="U12" s="116">
        <v>174</v>
      </c>
      <c r="V12" s="117">
        <v>1</v>
      </c>
      <c r="W12" s="118">
        <v>2</v>
      </c>
      <c r="X12" s="118">
        <v>4</v>
      </c>
      <c r="Y12" s="119">
        <v>149</v>
      </c>
      <c r="AA12" s="2"/>
      <c r="AC12" s="2"/>
      <c r="AE12" s="2"/>
      <c r="AG12" s="2"/>
      <c r="AI12" s="2"/>
      <c r="AK12" s="2"/>
      <c r="AM12" s="2"/>
      <c r="AO12" s="2"/>
      <c r="AQ12" s="2"/>
      <c r="AS12" s="2"/>
      <c r="AU12" s="2"/>
      <c r="AW12" s="2"/>
      <c r="AY12" s="2"/>
      <c r="BA12" s="2"/>
    </row>
    <row r="13" spans="1:56">
      <c r="A13" s="83" t="s">
        <v>52</v>
      </c>
      <c r="B13" s="102" t="s">
        <v>53</v>
      </c>
      <c r="C13" s="124">
        <v>44602.413761574076</v>
      </c>
      <c r="D13" s="103">
        <v>1</v>
      </c>
      <c r="E13" s="104">
        <v>5</v>
      </c>
      <c r="F13" s="105">
        <v>1</v>
      </c>
      <c r="G13" s="106">
        <v>4</v>
      </c>
      <c r="H13" s="106">
        <v>1</v>
      </c>
      <c r="I13" s="107">
        <v>85</v>
      </c>
      <c r="J13" s="108">
        <v>2</v>
      </c>
      <c r="K13" s="109">
        <v>4</v>
      </c>
      <c r="L13" s="109">
        <v>5</v>
      </c>
      <c r="M13" s="110">
        <v>85</v>
      </c>
      <c r="N13" s="111">
        <v>4</v>
      </c>
      <c r="O13" s="112">
        <v>1</v>
      </c>
      <c r="P13" s="112">
        <v>1</v>
      </c>
      <c r="Q13" s="113">
        <v>85</v>
      </c>
      <c r="R13" s="114">
        <v>5</v>
      </c>
      <c r="S13" s="115">
        <v>4</v>
      </c>
      <c r="T13" s="115">
        <v>2</v>
      </c>
      <c r="U13" s="116">
        <v>85</v>
      </c>
      <c r="V13" s="117">
        <v>2</v>
      </c>
      <c r="W13" s="118">
        <v>2</v>
      </c>
      <c r="X13" s="118">
        <v>4</v>
      </c>
      <c r="Y13" s="119">
        <v>85</v>
      </c>
      <c r="AA13" s="2"/>
      <c r="AC13" s="2"/>
      <c r="AE13" s="2"/>
      <c r="AG13" s="2"/>
      <c r="AI13" s="2"/>
      <c r="AK13" s="2"/>
      <c r="AM13" s="2"/>
      <c r="AO13" s="2"/>
      <c r="AQ13" s="2"/>
      <c r="AS13" s="2"/>
      <c r="AU13" s="2"/>
      <c r="AW13" s="2"/>
      <c r="AY13" s="2"/>
      <c r="BA13" s="2"/>
    </row>
    <row r="14" spans="1:56">
      <c r="A14" s="83" t="s">
        <v>54</v>
      </c>
      <c r="B14" s="102" t="s">
        <v>55</v>
      </c>
      <c r="C14" s="124">
        <v>44634.444351851853</v>
      </c>
      <c r="D14" s="103">
        <v>1</v>
      </c>
      <c r="E14" s="104">
        <v>5</v>
      </c>
      <c r="F14" s="105">
        <v>1</v>
      </c>
      <c r="G14" s="106">
        <v>2</v>
      </c>
      <c r="H14" s="106">
        <v>1</v>
      </c>
      <c r="I14" s="107">
        <v>127</v>
      </c>
      <c r="J14" s="108">
        <v>4</v>
      </c>
      <c r="K14" s="109">
        <v>2</v>
      </c>
      <c r="L14" s="109">
        <v>5</v>
      </c>
      <c r="M14" s="110">
        <v>113</v>
      </c>
      <c r="N14" s="111">
        <v>5</v>
      </c>
      <c r="O14" s="112">
        <v>2</v>
      </c>
      <c r="P14" s="112">
        <v>1</v>
      </c>
      <c r="Q14" s="113">
        <v>116</v>
      </c>
      <c r="R14" s="114">
        <v>5</v>
      </c>
      <c r="S14" s="115">
        <v>5</v>
      </c>
      <c r="T14" s="115">
        <v>4</v>
      </c>
      <c r="U14" s="116">
        <v>125</v>
      </c>
      <c r="V14" s="117">
        <v>1</v>
      </c>
      <c r="W14" s="118">
        <v>1</v>
      </c>
      <c r="X14" s="118">
        <v>1</v>
      </c>
      <c r="Y14" s="119">
        <v>138</v>
      </c>
      <c r="AA14" s="2"/>
      <c r="AC14" s="2"/>
      <c r="AE14" s="2"/>
      <c r="AG14" s="2"/>
      <c r="AI14" s="2"/>
      <c r="AK14" s="2"/>
      <c r="AM14" s="2"/>
      <c r="AO14" s="2"/>
      <c r="AQ14" s="2"/>
      <c r="AS14" s="2"/>
      <c r="AU14" s="2"/>
      <c r="AW14" s="2"/>
      <c r="AY14" s="2"/>
      <c r="BA14" s="2"/>
    </row>
    <row r="15" spans="1:56" ht="12" customHeight="1">
      <c r="A15" s="83" t="s">
        <v>56</v>
      </c>
      <c r="B15" s="102" t="s">
        <v>57</v>
      </c>
      <c r="C15" s="124">
        <v>44638.379525462966</v>
      </c>
      <c r="D15" s="103">
        <v>1</v>
      </c>
      <c r="E15" s="104">
        <v>5</v>
      </c>
      <c r="F15" s="105">
        <v>1</v>
      </c>
      <c r="G15" s="106">
        <v>5</v>
      </c>
      <c r="H15" s="106">
        <v>1</v>
      </c>
      <c r="I15" s="107">
        <v>126</v>
      </c>
      <c r="J15" s="108">
        <v>4</v>
      </c>
      <c r="K15" s="109">
        <v>2</v>
      </c>
      <c r="L15" s="109">
        <v>5</v>
      </c>
      <c r="M15" s="110">
        <v>102</v>
      </c>
      <c r="N15" s="111">
        <v>4</v>
      </c>
      <c r="O15" s="112">
        <v>1</v>
      </c>
      <c r="P15" s="112">
        <v>1</v>
      </c>
      <c r="Q15" s="113">
        <v>133</v>
      </c>
      <c r="R15" s="114">
        <v>2</v>
      </c>
      <c r="S15" s="115">
        <v>5</v>
      </c>
      <c r="T15" s="115">
        <v>2</v>
      </c>
      <c r="U15" s="116">
        <v>167</v>
      </c>
      <c r="V15" s="117">
        <v>1</v>
      </c>
      <c r="W15" s="118">
        <v>1</v>
      </c>
      <c r="X15" s="118">
        <v>5</v>
      </c>
      <c r="Y15" s="119">
        <v>144</v>
      </c>
      <c r="AA15" s="2"/>
      <c r="AC15" s="2"/>
      <c r="AE15" s="2"/>
      <c r="AG15" s="2"/>
      <c r="AI15" s="2"/>
      <c r="AK15" s="2"/>
      <c r="AM15" s="2"/>
      <c r="AO15" s="2"/>
      <c r="AQ15" s="2"/>
      <c r="AS15" s="2"/>
      <c r="AU15" s="2"/>
      <c r="AW15" s="2"/>
      <c r="AY15" s="2"/>
      <c r="BA15" s="2"/>
    </row>
    <row r="16" spans="1:56">
      <c r="A16" s="83" t="s">
        <v>58</v>
      </c>
      <c r="B16" s="102" t="s">
        <v>59</v>
      </c>
      <c r="C16" s="124">
        <v>44638.392962962964</v>
      </c>
      <c r="D16" s="103">
        <v>1</v>
      </c>
      <c r="E16" s="104">
        <v>5</v>
      </c>
      <c r="F16" s="105">
        <v>1</v>
      </c>
      <c r="G16" s="106">
        <v>2</v>
      </c>
      <c r="H16" s="106">
        <v>1</v>
      </c>
      <c r="I16" s="107">
        <v>112</v>
      </c>
      <c r="J16" s="108">
        <v>4</v>
      </c>
      <c r="K16" s="109">
        <v>2</v>
      </c>
      <c r="L16" s="109">
        <v>5</v>
      </c>
      <c r="M16" s="110">
        <v>126</v>
      </c>
      <c r="N16" s="111">
        <v>4</v>
      </c>
      <c r="O16" s="112">
        <v>2</v>
      </c>
      <c r="P16" s="112">
        <v>1</v>
      </c>
      <c r="Q16" s="113">
        <v>134</v>
      </c>
      <c r="R16" s="114">
        <v>4</v>
      </c>
      <c r="S16" s="115">
        <v>5</v>
      </c>
      <c r="T16" s="115">
        <v>2</v>
      </c>
      <c r="U16" s="116">
        <v>133</v>
      </c>
      <c r="V16" s="117">
        <v>1</v>
      </c>
      <c r="W16" s="118">
        <v>1</v>
      </c>
      <c r="X16" s="118">
        <v>4</v>
      </c>
      <c r="Y16" s="119">
        <v>137</v>
      </c>
      <c r="AA16" s="2"/>
      <c r="AC16" s="2"/>
      <c r="AE16" s="2"/>
      <c r="AG16" s="2"/>
      <c r="AI16" s="2"/>
      <c r="AK16" s="2"/>
      <c r="AM16" s="2"/>
      <c r="AO16" s="2"/>
      <c r="AQ16" s="2"/>
      <c r="AS16" s="2"/>
      <c r="AU16" s="2"/>
      <c r="AW16" s="2"/>
      <c r="AY16" s="2"/>
      <c r="BA16" s="2"/>
    </row>
    <row r="17" spans="1:53">
      <c r="A17" s="83" t="s">
        <v>60</v>
      </c>
      <c r="B17" s="102" t="s">
        <v>61</v>
      </c>
      <c r="C17" s="124">
        <v>44634.536620370367</v>
      </c>
      <c r="D17" s="103">
        <v>1</v>
      </c>
      <c r="E17" s="104">
        <v>5</v>
      </c>
      <c r="F17" s="105">
        <v>4</v>
      </c>
      <c r="G17" s="106">
        <v>5</v>
      </c>
      <c r="H17" s="106">
        <v>1</v>
      </c>
      <c r="I17" s="107">
        <v>117</v>
      </c>
      <c r="J17" s="108">
        <v>5</v>
      </c>
      <c r="K17" s="109">
        <v>1</v>
      </c>
      <c r="L17" s="109">
        <v>5</v>
      </c>
      <c r="M17" s="110">
        <v>117</v>
      </c>
      <c r="N17" s="111">
        <v>2</v>
      </c>
      <c r="O17" s="112">
        <v>1</v>
      </c>
      <c r="P17" s="112">
        <v>1</v>
      </c>
      <c r="Q17" s="113">
        <v>117</v>
      </c>
      <c r="R17" s="114">
        <v>5</v>
      </c>
      <c r="S17" s="115">
        <v>5</v>
      </c>
      <c r="T17" s="115">
        <v>2</v>
      </c>
      <c r="U17" s="116">
        <v>117</v>
      </c>
      <c r="V17" s="117">
        <v>1</v>
      </c>
      <c r="W17" s="118">
        <v>2</v>
      </c>
      <c r="X17" s="118">
        <v>5</v>
      </c>
      <c r="Y17" s="119">
        <v>117</v>
      </c>
      <c r="AA17" s="2"/>
      <c r="AC17" s="2"/>
      <c r="AE17" s="2"/>
      <c r="AG17" s="2"/>
      <c r="AI17" s="2"/>
      <c r="AK17" s="2"/>
      <c r="AM17" s="2"/>
      <c r="AO17" s="2"/>
      <c r="AQ17" s="2"/>
      <c r="AS17" s="2"/>
      <c r="AU17" s="2"/>
      <c r="AW17" s="2"/>
      <c r="AY17" s="2"/>
      <c r="BA17" s="2"/>
    </row>
    <row r="18" spans="1:53">
      <c r="A18" s="83" t="s">
        <v>62</v>
      </c>
      <c r="B18" s="102" t="s">
        <v>63</v>
      </c>
      <c r="C18" s="124">
        <v>44638.410949074074</v>
      </c>
      <c r="D18" s="103">
        <v>1</v>
      </c>
      <c r="E18" s="104">
        <v>5</v>
      </c>
      <c r="F18" s="105">
        <v>2</v>
      </c>
      <c r="G18" s="106">
        <v>4</v>
      </c>
      <c r="H18" s="106">
        <v>1</v>
      </c>
      <c r="I18" s="107">
        <v>105</v>
      </c>
      <c r="J18" s="108">
        <v>2</v>
      </c>
      <c r="K18" s="109">
        <v>4</v>
      </c>
      <c r="L18" s="109">
        <v>5</v>
      </c>
      <c r="M18" s="110">
        <v>124</v>
      </c>
      <c r="N18" s="111">
        <v>4</v>
      </c>
      <c r="O18" s="112">
        <v>2</v>
      </c>
      <c r="P18" s="112">
        <v>1</v>
      </c>
      <c r="Q18" s="113">
        <v>122</v>
      </c>
      <c r="R18" s="114">
        <v>2</v>
      </c>
      <c r="S18" s="115">
        <v>4</v>
      </c>
      <c r="T18" s="115">
        <v>2</v>
      </c>
      <c r="U18" s="116">
        <v>135</v>
      </c>
      <c r="V18" s="117">
        <v>1</v>
      </c>
      <c r="W18" s="118">
        <v>1</v>
      </c>
      <c r="X18" s="118">
        <v>4</v>
      </c>
      <c r="Y18" s="119">
        <v>93</v>
      </c>
      <c r="AA18" s="2"/>
      <c r="AC18" s="2"/>
      <c r="AE18" s="2"/>
      <c r="AG18" s="2"/>
      <c r="AI18" s="2"/>
      <c r="AK18" s="2"/>
      <c r="AM18" s="2"/>
      <c r="AO18" s="2"/>
      <c r="AQ18" s="2"/>
      <c r="AS18" s="2"/>
      <c r="AU18" s="2"/>
      <c r="AW18" s="2"/>
      <c r="AY18" s="2"/>
      <c r="BA18" s="2"/>
    </row>
    <row r="19" spans="1:53">
      <c r="A19" s="83" t="s">
        <v>64</v>
      </c>
      <c r="B19" s="102" t="s">
        <v>65</v>
      </c>
      <c r="C19" s="124">
        <v>44638.392337962963</v>
      </c>
      <c r="D19" s="103">
        <v>1</v>
      </c>
      <c r="E19" s="104">
        <v>5</v>
      </c>
      <c r="F19" s="105">
        <v>4</v>
      </c>
      <c r="G19" s="106">
        <v>4</v>
      </c>
      <c r="H19" s="106">
        <v>1</v>
      </c>
      <c r="I19" s="107">
        <v>99</v>
      </c>
      <c r="J19" s="108">
        <v>4</v>
      </c>
      <c r="K19" s="109">
        <v>4</v>
      </c>
      <c r="L19" s="109">
        <v>4</v>
      </c>
      <c r="M19" s="110">
        <v>111</v>
      </c>
      <c r="N19" s="111">
        <v>5</v>
      </c>
      <c r="O19" s="112">
        <v>4</v>
      </c>
      <c r="P19" s="112">
        <v>1</v>
      </c>
      <c r="Q19" s="113">
        <v>125</v>
      </c>
      <c r="R19" s="114">
        <v>5</v>
      </c>
      <c r="S19" s="115">
        <v>4</v>
      </c>
      <c r="T19" s="115">
        <v>4</v>
      </c>
      <c r="U19" s="116">
        <v>106</v>
      </c>
      <c r="V19" s="117">
        <v>1</v>
      </c>
      <c r="W19" s="118">
        <v>1</v>
      </c>
      <c r="X19" s="118">
        <v>2</v>
      </c>
      <c r="Y19" s="119">
        <v>111</v>
      </c>
    </row>
    <row r="20" spans="1:53" ht="13.5" customHeight="1">
      <c r="A20" s="83" t="s">
        <v>66</v>
      </c>
      <c r="B20" s="102" t="s">
        <v>67</v>
      </c>
      <c r="C20" s="124">
        <v>44634.463263888887</v>
      </c>
      <c r="D20" s="103">
        <v>1</v>
      </c>
      <c r="E20" s="104">
        <v>5</v>
      </c>
      <c r="F20" s="105">
        <v>4</v>
      </c>
      <c r="G20" s="106">
        <v>4</v>
      </c>
      <c r="H20" s="106">
        <v>1</v>
      </c>
      <c r="I20" s="107">
        <v>154</v>
      </c>
      <c r="J20" s="108">
        <v>4</v>
      </c>
      <c r="K20" s="109">
        <v>4</v>
      </c>
      <c r="L20" s="109">
        <v>5</v>
      </c>
      <c r="M20" s="110">
        <v>154</v>
      </c>
      <c r="N20" s="111">
        <v>4</v>
      </c>
      <c r="O20" s="112">
        <v>4</v>
      </c>
      <c r="P20" s="112">
        <v>1</v>
      </c>
      <c r="Q20" s="113">
        <v>154</v>
      </c>
      <c r="R20" s="114">
        <v>5</v>
      </c>
      <c r="S20" s="115">
        <v>5</v>
      </c>
      <c r="T20" s="115">
        <v>4</v>
      </c>
      <c r="U20" s="116">
        <v>154</v>
      </c>
      <c r="V20" s="117">
        <v>1</v>
      </c>
      <c r="W20" s="118">
        <v>2</v>
      </c>
      <c r="X20" s="118">
        <v>2</v>
      </c>
      <c r="Y20" s="119">
        <v>154</v>
      </c>
      <c r="AA20" s="11"/>
      <c r="AB20" s="11"/>
      <c r="AC20" s="11"/>
      <c r="AD20" s="11"/>
      <c r="AE20" s="11"/>
      <c r="AF20" s="11"/>
      <c r="AG20" s="11"/>
    </row>
    <row r="21" spans="1:53">
      <c r="A21" s="83" t="s">
        <v>68</v>
      </c>
      <c r="B21" s="102" t="s">
        <v>69</v>
      </c>
      <c r="C21" s="124">
        <v>44596.799143518518</v>
      </c>
      <c r="D21" s="103">
        <v>1</v>
      </c>
      <c r="E21" s="104">
        <v>5</v>
      </c>
      <c r="F21" s="105">
        <v>2</v>
      </c>
      <c r="G21" s="106">
        <v>4</v>
      </c>
      <c r="H21" s="106">
        <v>4</v>
      </c>
      <c r="I21" s="107">
        <v>119</v>
      </c>
      <c r="J21" s="108">
        <v>4</v>
      </c>
      <c r="K21" s="109">
        <v>5</v>
      </c>
      <c r="L21" s="109">
        <v>5</v>
      </c>
      <c r="M21" s="110">
        <v>119</v>
      </c>
      <c r="N21" s="111">
        <v>3</v>
      </c>
      <c r="O21" s="112">
        <v>1</v>
      </c>
      <c r="P21" s="112">
        <v>1</v>
      </c>
      <c r="Q21" s="113">
        <v>119</v>
      </c>
      <c r="R21" s="114">
        <v>1</v>
      </c>
      <c r="S21" s="115">
        <v>4</v>
      </c>
      <c r="T21" s="115">
        <v>3</v>
      </c>
      <c r="U21" s="116">
        <v>119</v>
      </c>
      <c r="V21" s="117">
        <v>5</v>
      </c>
      <c r="W21" s="118">
        <v>1</v>
      </c>
      <c r="X21" s="118">
        <v>5</v>
      </c>
      <c r="Y21" s="119">
        <v>119</v>
      </c>
    </row>
    <row r="22" spans="1:53">
      <c r="A22" s="83" t="s">
        <v>70</v>
      </c>
      <c r="B22" s="102" t="s">
        <v>71</v>
      </c>
      <c r="C22" s="124">
        <v>44638.708425925928</v>
      </c>
      <c r="D22" s="103">
        <v>1</v>
      </c>
      <c r="E22" s="104">
        <v>5</v>
      </c>
      <c r="F22" s="105">
        <v>2</v>
      </c>
      <c r="G22" s="106">
        <v>4</v>
      </c>
      <c r="H22" s="106">
        <v>1</v>
      </c>
      <c r="I22" s="107">
        <v>104</v>
      </c>
      <c r="J22" s="108">
        <v>4</v>
      </c>
      <c r="K22" s="109">
        <v>2</v>
      </c>
      <c r="L22" s="109">
        <v>5</v>
      </c>
      <c r="M22" s="110">
        <v>129</v>
      </c>
      <c r="N22" s="111">
        <v>4</v>
      </c>
      <c r="O22" s="112">
        <v>2</v>
      </c>
      <c r="P22" s="112">
        <v>1</v>
      </c>
      <c r="Q22" s="113">
        <v>130</v>
      </c>
      <c r="R22" s="114">
        <v>5</v>
      </c>
      <c r="S22" s="115">
        <v>5</v>
      </c>
      <c r="T22" s="115">
        <v>4</v>
      </c>
      <c r="U22" s="116">
        <v>132</v>
      </c>
      <c r="V22" s="117">
        <v>1</v>
      </c>
      <c r="W22" s="118">
        <v>1</v>
      </c>
      <c r="X22" s="118">
        <v>1</v>
      </c>
      <c r="Y22" s="119">
        <v>128</v>
      </c>
    </row>
    <row r="23" spans="1:53">
      <c r="A23" s="83" t="s">
        <v>72</v>
      </c>
      <c r="B23" s="102" t="s">
        <v>73</v>
      </c>
      <c r="C23" s="124">
        <v>44594.801134259258</v>
      </c>
      <c r="D23" s="103">
        <v>1</v>
      </c>
      <c r="E23" s="104">
        <v>5</v>
      </c>
      <c r="F23" s="105">
        <v>1</v>
      </c>
      <c r="G23" s="106">
        <v>5</v>
      </c>
      <c r="H23" s="106">
        <v>1</v>
      </c>
      <c r="I23" s="107">
        <v>125</v>
      </c>
      <c r="J23" s="108"/>
      <c r="K23" s="109"/>
      <c r="L23" s="109"/>
      <c r="M23" s="110"/>
      <c r="N23" s="111"/>
      <c r="O23" s="112"/>
      <c r="P23" s="112"/>
      <c r="Q23" s="113"/>
      <c r="R23" s="114"/>
      <c r="S23" s="115"/>
      <c r="T23" s="115"/>
      <c r="U23" s="116"/>
      <c r="V23" s="117"/>
      <c r="W23" s="118"/>
      <c r="X23" s="118"/>
      <c r="Y23" s="119"/>
    </row>
    <row r="24" spans="1:53">
      <c r="A24" s="83" t="s">
        <v>74</v>
      </c>
      <c r="B24" s="83" t="s">
        <v>75</v>
      </c>
      <c r="C24" s="124">
        <v>44639.251597222225</v>
      </c>
      <c r="D24" s="103">
        <v>1</v>
      </c>
      <c r="E24" s="104">
        <v>5</v>
      </c>
      <c r="F24" s="105">
        <v>1</v>
      </c>
      <c r="G24" s="106">
        <v>2</v>
      </c>
      <c r="H24" s="106">
        <v>1</v>
      </c>
      <c r="I24" s="107">
        <v>141</v>
      </c>
      <c r="J24" s="108">
        <v>5</v>
      </c>
      <c r="K24" s="109">
        <v>2</v>
      </c>
      <c r="L24" s="109">
        <v>5</v>
      </c>
      <c r="M24" s="110">
        <v>155</v>
      </c>
      <c r="N24" s="111">
        <v>5</v>
      </c>
      <c r="O24" s="112">
        <v>1</v>
      </c>
      <c r="P24" s="112">
        <v>1</v>
      </c>
      <c r="Q24" s="113">
        <v>132</v>
      </c>
      <c r="R24" s="114">
        <v>5</v>
      </c>
      <c r="S24" s="115">
        <v>5</v>
      </c>
      <c r="T24" s="115">
        <v>5</v>
      </c>
      <c r="U24" s="116">
        <v>150</v>
      </c>
      <c r="V24" s="117">
        <v>1</v>
      </c>
      <c r="W24" s="118">
        <v>1</v>
      </c>
      <c r="X24" s="118">
        <v>1</v>
      </c>
      <c r="Y24" s="119">
        <v>162</v>
      </c>
    </row>
    <row r="25" spans="1:53">
      <c r="A25" s="83" t="s">
        <v>76</v>
      </c>
      <c r="B25" s="83" t="s">
        <v>77</v>
      </c>
      <c r="C25" s="124">
        <v>44636.916041666664</v>
      </c>
      <c r="D25" s="103">
        <v>1</v>
      </c>
      <c r="E25" s="104">
        <v>5</v>
      </c>
      <c r="F25" s="105">
        <v>2</v>
      </c>
      <c r="G25" s="106">
        <v>4</v>
      </c>
      <c r="H25" s="106">
        <v>2</v>
      </c>
      <c r="I25" s="107">
        <v>103</v>
      </c>
      <c r="J25" s="108">
        <v>1</v>
      </c>
      <c r="K25" s="109">
        <v>4</v>
      </c>
      <c r="L25" s="109">
        <v>5</v>
      </c>
      <c r="M25" s="110">
        <v>127</v>
      </c>
      <c r="N25" s="111">
        <v>1</v>
      </c>
      <c r="O25" s="112">
        <v>2</v>
      </c>
      <c r="P25" s="112">
        <v>1</v>
      </c>
      <c r="Q25" s="113">
        <v>121</v>
      </c>
      <c r="R25" s="114">
        <v>1</v>
      </c>
      <c r="S25" s="115">
        <v>4</v>
      </c>
      <c r="T25" s="115">
        <v>4</v>
      </c>
      <c r="U25" s="116">
        <v>108</v>
      </c>
      <c r="V25" s="117">
        <v>1</v>
      </c>
      <c r="W25" s="118">
        <v>1</v>
      </c>
      <c r="X25" s="118">
        <v>2</v>
      </c>
      <c r="Y25" s="119">
        <v>127</v>
      </c>
    </row>
    <row r="26" spans="1:53">
      <c r="A26" s="83" t="s">
        <v>78</v>
      </c>
      <c r="B26" s="102" t="s">
        <v>79</v>
      </c>
      <c r="C26" s="124">
        <v>44638.386967592596</v>
      </c>
      <c r="D26" s="103">
        <v>1</v>
      </c>
      <c r="E26" s="104">
        <v>5</v>
      </c>
      <c r="F26" s="105">
        <v>2</v>
      </c>
      <c r="G26" s="106">
        <v>4</v>
      </c>
      <c r="H26" s="106">
        <v>4</v>
      </c>
      <c r="I26" s="107">
        <v>75</v>
      </c>
      <c r="J26" s="108">
        <v>5</v>
      </c>
      <c r="K26" s="109">
        <v>5</v>
      </c>
      <c r="L26" s="109">
        <v>4</v>
      </c>
      <c r="M26" s="110">
        <v>89</v>
      </c>
      <c r="N26" s="111">
        <v>2</v>
      </c>
      <c r="O26" s="112">
        <v>2</v>
      </c>
      <c r="P26" s="112">
        <v>1</v>
      </c>
      <c r="Q26" s="113">
        <v>124</v>
      </c>
      <c r="R26" s="114">
        <v>1</v>
      </c>
      <c r="S26" s="115">
        <v>2</v>
      </c>
      <c r="T26" s="115">
        <v>1</v>
      </c>
      <c r="U26" s="116">
        <v>101</v>
      </c>
      <c r="V26" s="117">
        <v>1</v>
      </c>
      <c r="W26" s="118">
        <v>4</v>
      </c>
      <c r="X26" s="118">
        <v>5</v>
      </c>
      <c r="Y26" s="119">
        <v>126</v>
      </c>
    </row>
    <row r="27" spans="1:53">
      <c r="A27" s="83" t="s">
        <v>80</v>
      </c>
      <c r="B27" s="102" t="s">
        <v>81</v>
      </c>
      <c r="C27" s="124">
        <v>44638.37</v>
      </c>
      <c r="D27" s="103">
        <v>1</v>
      </c>
      <c r="E27" s="104">
        <v>5</v>
      </c>
      <c r="F27" s="105">
        <v>1</v>
      </c>
      <c r="G27" s="106">
        <v>2</v>
      </c>
      <c r="H27" s="106">
        <v>1</v>
      </c>
      <c r="I27" s="107">
        <v>131</v>
      </c>
      <c r="J27" s="108">
        <v>4</v>
      </c>
      <c r="K27" s="109">
        <v>3</v>
      </c>
      <c r="L27" s="109">
        <v>5</v>
      </c>
      <c r="M27" s="110">
        <v>104</v>
      </c>
      <c r="N27" s="111">
        <v>4</v>
      </c>
      <c r="O27" s="112">
        <v>2</v>
      </c>
      <c r="P27" s="112">
        <v>1</v>
      </c>
      <c r="Q27" s="113">
        <v>160</v>
      </c>
      <c r="R27" s="114">
        <v>4</v>
      </c>
      <c r="S27" s="115">
        <v>5</v>
      </c>
      <c r="T27" s="115">
        <v>4</v>
      </c>
      <c r="U27" s="116">
        <v>134</v>
      </c>
      <c r="V27" s="117">
        <v>1</v>
      </c>
      <c r="W27" s="118">
        <v>1</v>
      </c>
      <c r="X27" s="118">
        <v>2</v>
      </c>
      <c r="Y27" s="119">
        <v>147</v>
      </c>
    </row>
    <row r="28" spans="1:53">
      <c r="A28" s="83" t="s">
        <v>82</v>
      </c>
      <c r="B28" s="102" t="s">
        <v>83</v>
      </c>
      <c r="C28" s="124">
        <v>44634.45008101852</v>
      </c>
      <c r="D28" s="103">
        <v>1</v>
      </c>
      <c r="E28" s="127">
        <v>5</v>
      </c>
      <c r="F28" s="128">
        <v>2</v>
      </c>
      <c r="G28" s="129">
        <v>2</v>
      </c>
      <c r="H28" s="129">
        <v>1</v>
      </c>
      <c r="I28" s="130">
        <v>115</v>
      </c>
      <c r="J28" s="131">
        <v>4</v>
      </c>
      <c r="K28" s="132">
        <v>2</v>
      </c>
      <c r="L28" s="132">
        <v>5</v>
      </c>
      <c r="M28" s="133">
        <v>114</v>
      </c>
      <c r="N28" s="134">
        <v>5</v>
      </c>
      <c r="O28" s="135">
        <v>1</v>
      </c>
      <c r="P28" s="135">
        <v>1</v>
      </c>
      <c r="Q28" s="136">
        <v>126</v>
      </c>
      <c r="R28" s="137">
        <v>5</v>
      </c>
      <c r="S28" s="138">
        <v>5</v>
      </c>
      <c r="T28" s="138">
        <v>2</v>
      </c>
      <c r="U28" s="139">
        <v>114</v>
      </c>
      <c r="V28" s="140">
        <v>1</v>
      </c>
      <c r="W28" s="141">
        <v>1</v>
      </c>
      <c r="X28" s="141">
        <v>1</v>
      </c>
      <c r="Y28" s="142">
        <v>129</v>
      </c>
    </row>
    <row r="29" spans="1:53">
      <c r="A29" s="83" t="s">
        <v>84</v>
      </c>
      <c r="B29" s="102" t="s">
        <v>85</v>
      </c>
      <c r="C29" s="124">
        <v>44638.298530092594</v>
      </c>
      <c r="D29" s="103">
        <v>1</v>
      </c>
      <c r="E29" s="104">
        <v>5</v>
      </c>
      <c r="F29" s="105">
        <v>2</v>
      </c>
      <c r="G29" s="106">
        <v>4</v>
      </c>
      <c r="H29" s="106">
        <v>1</v>
      </c>
      <c r="I29" s="107">
        <v>108</v>
      </c>
      <c r="J29" s="108">
        <v>2</v>
      </c>
      <c r="K29" s="109">
        <v>2</v>
      </c>
      <c r="L29" s="109">
        <v>5</v>
      </c>
      <c r="M29" s="110">
        <v>108</v>
      </c>
      <c r="N29" s="111">
        <v>4</v>
      </c>
      <c r="O29" s="112">
        <v>2</v>
      </c>
      <c r="P29" s="112">
        <v>1</v>
      </c>
      <c r="Q29" s="113">
        <v>118</v>
      </c>
      <c r="R29" s="114">
        <v>2</v>
      </c>
      <c r="S29" s="115">
        <v>5</v>
      </c>
      <c r="T29" s="115">
        <v>2</v>
      </c>
      <c r="U29" s="116">
        <v>126</v>
      </c>
      <c r="V29" s="117">
        <v>1</v>
      </c>
      <c r="W29" s="118">
        <v>1</v>
      </c>
      <c r="X29" s="118">
        <v>1</v>
      </c>
      <c r="Y29" s="119">
        <v>125</v>
      </c>
    </row>
    <row r="30" spans="1:53">
      <c r="A30" s="83" t="s">
        <v>86</v>
      </c>
      <c r="B30" s="102" t="s">
        <v>87</v>
      </c>
      <c r="C30" s="124">
        <v>44639.315138888887</v>
      </c>
      <c r="D30" s="103">
        <v>1</v>
      </c>
      <c r="E30" s="104">
        <v>5</v>
      </c>
      <c r="F30" s="105">
        <v>2</v>
      </c>
      <c r="G30" s="106">
        <v>4</v>
      </c>
      <c r="H30" s="106">
        <v>1</v>
      </c>
      <c r="I30" s="107">
        <v>110</v>
      </c>
      <c r="J30" s="108">
        <v>5</v>
      </c>
      <c r="K30" s="109">
        <v>4</v>
      </c>
      <c r="L30" s="109">
        <v>5</v>
      </c>
      <c r="M30" s="110">
        <v>133</v>
      </c>
      <c r="N30" s="111"/>
      <c r="O30" s="112"/>
      <c r="P30" s="112"/>
      <c r="Q30" s="113"/>
      <c r="R30" s="114">
        <v>4</v>
      </c>
      <c r="S30" s="115">
        <v>5</v>
      </c>
      <c r="T30" s="115">
        <v>2</v>
      </c>
      <c r="U30" s="116">
        <v>115</v>
      </c>
      <c r="V30" s="117">
        <v>1</v>
      </c>
      <c r="W30" s="118">
        <v>1</v>
      </c>
      <c r="X30" s="118">
        <v>4</v>
      </c>
      <c r="Y30" s="119">
        <v>302</v>
      </c>
    </row>
    <row r="31" spans="1:53">
      <c r="A31" s="83" t="s">
        <v>88</v>
      </c>
      <c r="B31" s="102" t="s">
        <v>89</v>
      </c>
      <c r="C31" s="124">
        <v>44630.406006944446</v>
      </c>
      <c r="D31" s="103">
        <v>1</v>
      </c>
      <c r="E31" s="104">
        <v>5</v>
      </c>
      <c r="F31" s="105">
        <v>1</v>
      </c>
      <c r="G31" s="106">
        <v>4</v>
      </c>
      <c r="H31" s="106">
        <v>1</v>
      </c>
      <c r="I31" s="107">
        <v>111</v>
      </c>
      <c r="J31" s="108">
        <v>4</v>
      </c>
      <c r="K31" s="109">
        <v>2</v>
      </c>
      <c r="L31" s="109">
        <v>5</v>
      </c>
      <c r="M31" s="110">
        <v>101</v>
      </c>
      <c r="N31" s="111">
        <v>2</v>
      </c>
      <c r="O31" s="112">
        <v>2</v>
      </c>
      <c r="P31" s="112">
        <v>1</v>
      </c>
      <c r="Q31" s="113">
        <v>111</v>
      </c>
      <c r="R31" s="114">
        <v>5</v>
      </c>
      <c r="S31" s="115">
        <v>5</v>
      </c>
      <c r="T31" s="115">
        <v>4</v>
      </c>
      <c r="U31" s="116">
        <v>144</v>
      </c>
      <c r="V31" s="117"/>
      <c r="W31" s="118"/>
      <c r="X31" s="118"/>
      <c r="Y31" s="119"/>
    </row>
    <row r="32" spans="1:53">
      <c r="A32" s="83" t="s">
        <v>90</v>
      </c>
      <c r="B32" s="102" t="s">
        <v>91</v>
      </c>
      <c r="C32" s="124">
        <v>44595.505219907405</v>
      </c>
      <c r="D32" s="103">
        <v>1</v>
      </c>
      <c r="E32" s="104">
        <v>5</v>
      </c>
      <c r="F32" s="105">
        <v>1</v>
      </c>
      <c r="G32" s="106">
        <v>5</v>
      </c>
      <c r="H32" s="106">
        <v>1</v>
      </c>
      <c r="I32" s="107">
        <v>152</v>
      </c>
      <c r="J32" s="108">
        <v>5</v>
      </c>
      <c r="K32" s="109">
        <v>1</v>
      </c>
      <c r="L32" s="109">
        <v>5</v>
      </c>
      <c r="M32" s="110">
        <v>152</v>
      </c>
      <c r="N32" s="111">
        <v>2</v>
      </c>
      <c r="O32" s="112">
        <v>1</v>
      </c>
      <c r="P32" s="112">
        <v>1</v>
      </c>
      <c r="Q32" s="113">
        <v>152</v>
      </c>
      <c r="R32" s="114">
        <v>5</v>
      </c>
      <c r="S32" s="115">
        <v>5</v>
      </c>
      <c r="T32" s="115">
        <v>2</v>
      </c>
      <c r="U32" s="116">
        <v>152</v>
      </c>
      <c r="V32" s="117">
        <v>1</v>
      </c>
      <c r="W32" s="118">
        <v>4</v>
      </c>
      <c r="X32" s="118">
        <v>4</v>
      </c>
      <c r="Y32" s="119">
        <v>152</v>
      </c>
    </row>
    <row r="33" spans="1:53">
      <c r="A33" s="83" t="s">
        <v>92</v>
      </c>
      <c r="B33" s="102" t="s">
        <v>93</v>
      </c>
      <c r="C33" s="124">
        <v>44636.563576388886</v>
      </c>
      <c r="D33" s="103">
        <v>1</v>
      </c>
      <c r="E33" s="104">
        <v>5</v>
      </c>
      <c r="F33" s="105">
        <v>2</v>
      </c>
      <c r="G33" s="106">
        <v>2</v>
      </c>
      <c r="H33" s="106">
        <v>1</v>
      </c>
      <c r="I33" s="107">
        <v>145</v>
      </c>
      <c r="J33" s="108">
        <v>2</v>
      </c>
      <c r="K33" s="109">
        <v>4</v>
      </c>
      <c r="L33" s="109">
        <v>5</v>
      </c>
      <c r="M33" s="110">
        <v>135</v>
      </c>
      <c r="N33" s="111">
        <v>5</v>
      </c>
      <c r="O33" s="112">
        <v>4</v>
      </c>
      <c r="P33" s="112">
        <v>1</v>
      </c>
      <c r="Q33" s="113">
        <v>112</v>
      </c>
      <c r="R33" s="114">
        <v>2</v>
      </c>
      <c r="S33" s="115">
        <v>5</v>
      </c>
      <c r="T33" s="115">
        <v>4</v>
      </c>
      <c r="U33" s="116">
        <v>111</v>
      </c>
      <c r="V33" s="117">
        <v>1</v>
      </c>
      <c r="W33" s="118">
        <v>1</v>
      </c>
      <c r="X33" s="118">
        <v>2</v>
      </c>
      <c r="Y33" s="119">
        <v>124</v>
      </c>
    </row>
    <row r="34" spans="1:53">
      <c r="A34" s="83" t="s">
        <v>94</v>
      </c>
      <c r="B34" s="102" t="s">
        <v>95</v>
      </c>
      <c r="C34" s="124">
        <v>44634.444421296299</v>
      </c>
      <c r="D34" s="103">
        <v>1</v>
      </c>
      <c r="E34" s="104"/>
      <c r="F34" s="105">
        <v>2</v>
      </c>
      <c r="G34" s="106">
        <v>4</v>
      </c>
      <c r="H34" s="106">
        <v>1</v>
      </c>
      <c r="I34" s="107">
        <v>210</v>
      </c>
      <c r="J34" s="108">
        <v>2</v>
      </c>
      <c r="K34" s="109">
        <v>4</v>
      </c>
      <c r="L34" s="109">
        <v>5</v>
      </c>
      <c r="M34" s="110">
        <v>231</v>
      </c>
      <c r="N34" s="111">
        <v>5</v>
      </c>
      <c r="O34" s="112">
        <v>2</v>
      </c>
      <c r="P34" s="112">
        <v>1</v>
      </c>
      <c r="Q34" s="113">
        <v>234</v>
      </c>
      <c r="R34" s="114">
        <v>5</v>
      </c>
      <c r="S34" s="115">
        <v>5</v>
      </c>
      <c r="T34" s="115">
        <v>2</v>
      </c>
      <c r="U34" s="116">
        <v>192</v>
      </c>
      <c r="V34" s="117">
        <v>1</v>
      </c>
      <c r="W34" s="118">
        <v>1</v>
      </c>
      <c r="X34" s="118">
        <v>4</v>
      </c>
      <c r="Y34" s="119">
        <v>235</v>
      </c>
    </row>
    <row r="35" spans="1:53">
      <c r="A35" s="83" t="s">
        <v>96</v>
      </c>
      <c r="B35" s="102" t="s">
        <v>97</v>
      </c>
      <c r="C35" s="124">
        <v>44634.471597222226</v>
      </c>
      <c r="D35" s="103">
        <v>1</v>
      </c>
      <c r="E35" s="104">
        <v>5</v>
      </c>
      <c r="F35" s="105">
        <v>1</v>
      </c>
      <c r="G35" s="106">
        <v>2</v>
      </c>
      <c r="H35" s="106">
        <v>1</v>
      </c>
      <c r="I35" s="107">
        <v>135</v>
      </c>
      <c r="J35" s="108">
        <v>4</v>
      </c>
      <c r="K35" s="109">
        <v>1</v>
      </c>
      <c r="L35" s="109">
        <v>5</v>
      </c>
      <c r="M35" s="110">
        <v>132</v>
      </c>
      <c r="N35" s="111">
        <v>5</v>
      </c>
      <c r="O35" s="112">
        <v>2</v>
      </c>
      <c r="P35" s="112">
        <v>1</v>
      </c>
      <c r="Q35" s="113">
        <v>145</v>
      </c>
      <c r="R35" s="114">
        <v>5</v>
      </c>
      <c r="S35" s="115">
        <v>5</v>
      </c>
      <c r="T35" s="115">
        <v>4</v>
      </c>
      <c r="U35" s="116">
        <v>145</v>
      </c>
      <c r="V35" s="117">
        <v>1</v>
      </c>
      <c r="W35" s="118">
        <v>1</v>
      </c>
      <c r="X35" s="118">
        <v>2</v>
      </c>
      <c r="Y35" s="119">
        <v>145</v>
      </c>
    </row>
    <row r="36" spans="1:53">
      <c r="A36" s="83" t="s">
        <v>98</v>
      </c>
      <c r="B36" s="102" t="s">
        <v>99</v>
      </c>
      <c r="C36" s="124">
        <v>44635.58085648148</v>
      </c>
      <c r="D36" s="103">
        <v>1</v>
      </c>
      <c r="E36" s="104">
        <v>5</v>
      </c>
      <c r="F36" s="105">
        <v>2</v>
      </c>
      <c r="G36" s="106">
        <v>4</v>
      </c>
      <c r="H36" s="106">
        <v>2</v>
      </c>
      <c r="I36" s="107">
        <v>123</v>
      </c>
      <c r="J36" s="108">
        <v>5</v>
      </c>
      <c r="K36" s="109">
        <v>4</v>
      </c>
      <c r="L36" s="109">
        <v>5</v>
      </c>
      <c r="M36" s="110">
        <v>123</v>
      </c>
      <c r="N36" s="111">
        <v>1</v>
      </c>
      <c r="O36" s="112">
        <v>2</v>
      </c>
      <c r="P36" s="112">
        <v>2</v>
      </c>
      <c r="Q36" s="113">
        <v>123</v>
      </c>
      <c r="R36" s="114">
        <v>1</v>
      </c>
      <c r="S36" s="115">
        <v>5</v>
      </c>
      <c r="T36" s="115">
        <v>2</v>
      </c>
      <c r="U36" s="116">
        <v>123</v>
      </c>
      <c r="V36" s="117">
        <v>2</v>
      </c>
      <c r="W36" s="118">
        <v>3</v>
      </c>
      <c r="X36" s="118">
        <v>4</v>
      </c>
      <c r="Y36" s="119">
        <v>123</v>
      </c>
    </row>
    <row r="37" spans="1:53">
      <c r="A37" s="83" t="s">
        <v>100</v>
      </c>
      <c r="B37" s="102" t="s">
        <v>101</v>
      </c>
      <c r="C37" s="124"/>
      <c r="D37" s="103"/>
      <c r="E37" s="104"/>
      <c r="F37" s="105"/>
      <c r="G37" s="106"/>
      <c r="H37" s="106"/>
      <c r="I37" s="107"/>
      <c r="J37" s="108"/>
      <c r="K37" s="109"/>
      <c r="L37" s="109"/>
      <c r="M37" s="110"/>
      <c r="N37" s="111"/>
      <c r="O37" s="112"/>
      <c r="P37" s="112"/>
      <c r="Q37" s="113"/>
      <c r="R37" s="114"/>
      <c r="S37" s="115"/>
      <c r="T37" s="115"/>
      <c r="U37" s="116"/>
      <c r="V37" s="117"/>
      <c r="W37" s="118"/>
      <c r="X37" s="118"/>
      <c r="Y37" s="119"/>
    </row>
    <row r="38" spans="1:53">
      <c r="A38" s="83" t="s">
        <v>102</v>
      </c>
      <c r="B38" s="102" t="s">
        <v>103</v>
      </c>
      <c r="C38" s="124"/>
      <c r="D38" s="103"/>
      <c r="E38" s="104"/>
      <c r="F38" s="105"/>
      <c r="G38" s="106"/>
      <c r="H38" s="106"/>
      <c r="I38" s="107"/>
      <c r="J38" s="108"/>
      <c r="K38" s="109"/>
      <c r="L38" s="109"/>
      <c r="M38" s="110"/>
      <c r="N38" s="111"/>
      <c r="O38" s="112"/>
      <c r="P38" s="112"/>
      <c r="Q38" s="113"/>
      <c r="R38" s="114"/>
      <c r="S38" s="115"/>
      <c r="T38" s="115"/>
      <c r="U38" s="116"/>
      <c r="V38" s="117"/>
      <c r="W38" s="118"/>
      <c r="X38" s="118"/>
      <c r="Y38" s="119"/>
    </row>
    <row r="39" spans="1:53">
      <c r="A39" s="83" t="s">
        <v>104</v>
      </c>
      <c r="B39" s="102" t="s">
        <v>105</v>
      </c>
      <c r="C39" s="124"/>
      <c r="D39" s="103"/>
      <c r="E39" s="104"/>
      <c r="F39" s="105"/>
      <c r="G39" s="106"/>
      <c r="H39" s="106"/>
      <c r="I39" s="107"/>
      <c r="J39" s="108"/>
      <c r="K39" s="109"/>
      <c r="L39" s="109"/>
      <c r="M39" s="110"/>
      <c r="N39" s="111"/>
      <c r="O39" s="112"/>
      <c r="P39" s="112"/>
      <c r="Q39" s="113"/>
      <c r="R39" s="114"/>
      <c r="S39" s="115"/>
      <c r="T39" s="115"/>
      <c r="U39" s="116"/>
      <c r="V39" s="117"/>
      <c r="W39" s="118"/>
      <c r="X39" s="118"/>
      <c r="Y39" s="119"/>
    </row>
    <row r="40" spans="1:53">
      <c r="A40" s="83" t="s">
        <v>106</v>
      </c>
      <c r="B40" s="102" t="s">
        <v>107</v>
      </c>
      <c r="C40" s="124"/>
      <c r="D40" s="103"/>
      <c r="E40" s="104"/>
      <c r="F40" s="105"/>
      <c r="G40" s="106"/>
      <c r="H40" s="106"/>
      <c r="I40" s="107"/>
      <c r="J40" s="108"/>
      <c r="K40" s="109"/>
      <c r="L40" s="109"/>
      <c r="M40" s="110"/>
      <c r="N40" s="111"/>
      <c r="O40" s="112"/>
      <c r="P40" s="112"/>
      <c r="Q40" s="113"/>
      <c r="R40" s="114"/>
      <c r="S40" s="115"/>
      <c r="T40" s="115"/>
      <c r="U40" s="116"/>
      <c r="V40" s="117"/>
      <c r="W40" s="118"/>
      <c r="X40" s="118"/>
      <c r="Y40" s="119"/>
    </row>
    <row r="41" spans="1:53">
      <c r="A41" s="83" t="s">
        <v>108</v>
      </c>
      <c r="B41" s="102" t="s">
        <v>109</v>
      </c>
      <c r="C41" s="124"/>
      <c r="D41" s="103"/>
      <c r="E41" s="104"/>
      <c r="F41" s="105"/>
      <c r="G41" s="106"/>
      <c r="H41" s="106"/>
      <c r="I41" s="107"/>
      <c r="J41" s="108"/>
      <c r="K41" s="109"/>
      <c r="L41" s="109"/>
      <c r="M41" s="110"/>
      <c r="N41" s="111"/>
      <c r="O41" s="112"/>
      <c r="P41" s="112"/>
      <c r="Q41" s="113"/>
      <c r="R41" s="114"/>
      <c r="S41" s="115"/>
      <c r="T41" s="115"/>
      <c r="U41" s="145"/>
      <c r="V41" s="117"/>
      <c r="W41" s="118"/>
      <c r="X41" s="118"/>
      <c r="Y41" s="119"/>
    </row>
    <row r="42" spans="1:53">
      <c r="A42" s="83" t="s">
        <v>110</v>
      </c>
      <c r="B42" s="102" t="s">
        <v>111</v>
      </c>
      <c r="C42" s="124"/>
      <c r="D42" s="103"/>
      <c r="E42" s="104"/>
      <c r="F42" s="105"/>
      <c r="G42" s="106"/>
      <c r="H42" s="106"/>
      <c r="I42" s="107"/>
      <c r="J42" s="108"/>
      <c r="K42" s="109"/>
      <c r="L42" s="109"/>
      <c r="M42" s="110"/>
      <c r="N42" s="111"/>
      <c r="O42" s="112"/>
      <c r="P42" s="112"/>
      <c r="Q42" s="113"/>
      <c r="R42" s="114"/>
      <c r="S42" s="115"/>
      <c r="T42" s="115"/>
      <c r="U42" s="116"/>
      <c r="V42" s="117"/>
      <c r="W42" s="118"/>
      <c r="X42" s="118"/>
      <c r="Y42" s="119"/>
    </row>
    <row r="43" spans="1:53" ht="12.75" customHeight="1">
      <c r="A43" s="83" t="s">
        <v>112</v>
      </c>
      <c r="B43" s="102" t="s">
        <v>113</v>
      </c>
      <c r="C43" s="124"/>
      <c r="D43" s="103"/>
      <c r="E43" s="104"/>
      <c r="F43" s="105"/>
      <c r="G43" s="106"/>
      <c r="H43" s="106"/>
      <c r="I43" s="107"/>
      <c r="J43" s="108"/>
      <c r="K43" s="109"/>
      <c r="L43" s="109"/>
      <c r="M43" s="110"/>
      <c r="N43" s="111"/>
      <c r="O43" s="112"/>
      <c r="P43" s="112"/>
      <c r="Q43" s="113"/>
      <c r="R43" s="114"/>
      <c r="S43" s="115"/>
      <c r="T43" s="115"/>
      <c r="U43" s="116"/>
      <c r="V43" s="117"/>
      <c r="W43" s="118"/>
      <c r="X43" s="118"/>
      <c r="Y43" s="119"/>
    </row>
    <row r="44" spans="1:53">
      <c r="A44" s="83" t="s">
        <v>114</v>
      </c>
      <c r="B44" s="102" t="s">
        <v>115</v>
      </c>
      <c r="C44" s="124"/>
      <c r="D44" s="103"/>
      <c r="E44" s="104"/>
      <c r="F44" s="105"/>
      <c r="G44" s="106"/>
      <c r="H44" s="106"/>
      <c r="I44" s="107"/>
      <c r="J44" s="108"/>
      <c r="K44" s="109"/>
      <c r="L44" s="109"/>
      <c r="M44" s="110"/>
      <c r="N44" s="111"/>
      <c r="O44" s="112"/>
      <c r="P44" s="112"/>
      <c r="Q44" s="113"/>
      <c r="R44" s="114"/>
      <c r="S44" s="115"/>
      <c r="T44" s="115"/>
      <c r="U44" s="116"/>
      <c r="V44" s="117"/>
      <c r="W44" s="118"/>
      <c r="X44" s="118"/>
      <c r="Y44" s="119"/>
    </row>
    <row r="45" spans="1:53">
      <c r="A45" s="83" t="s">
        <v>116</v>
      </c>
      <c r="B45" s="102" t="s">
        <v>117</v>
      </c>
      <c r="C45" s="124"/>
      <c r="D45" s="103"/>
      <c r="E45" s="104"/>
      <c r="F45" s="105"/>
      <c r="G45" s="106"/>
      <c r="H45" s="106"/>
      <c r="I45" s="107"/>
      <c r="J45" s="108"/>
      <c r="K45" s="109"/>
      <c r="L45" s="109"/>
      <c r="M45" s="110"/>
      <c r="N45" s="111"/>
      <c r="O45" s="112"/>
      <c r="P45" s="112"/>
      <c r="Q45" s="113"/>
      <c r="R45" s="114"/>
      <c r="S45" s="115"/>
      <c r="T45" s="115"/>
      <c r="U45" s="116"/>
      <c r="V45" s="117"/>
      <c r="W45" s="118"/>
      <c r="X45" s="118"/>
      <c r="Y45" s="119"/>
    </row>
    <row r="46" spans="1:53">
      <c r="A46" s="83" t="s">
        <v>118</v>
      </c>
      <c r="B46" s="102" t="s">
        <v>119</v>
      </c>
      <c r="C46" s="124"/>
      <c r="D46" s="103"/>
      <c r="E46" s="104"/>
      <c r="F46" s="105"/>
      <c r="G46" s="106"/>
      <c r="H46" s="106"/>
      <c r="I46" s="107"/>
      <c r="J46" s="108"/>
      <c r="K46" s="109"/>
      <c r="L46" s="109"/>
      <c r="M46" s="110"/>
      <c r="N46" s="111"/>
      <c r="O46" s="112"/>
      <c r="P46" s="112"/>
      <c r="Q46" s="113"/>
      <c r="R46" s="114"/>
      <c r="S46" s="115"/>
      <c r="T46" s="115"/>
      <c r="U46" s="116"/>
      <c r="V46" s="117"/>
      <c r="W46" s="118"/>
      <c r="X46" s="118"/>
      <c r="Y46" s="119"/>
      <c r="AA46" s="2"/>
      <c r="AC46" s="2"/>
      <c r="AE46" s="2"/>
      <c r="AG46" s="2"/>
      <c r="AI46" s="2"/>
      <c r="AK46" s="2"/>
      <c r="AM46" s="2"/>
      <c r="AO46" s="2"/>
      <c r="AQ46" s="2"/>
      <c r="AS46" s="2"/>
      <c r="AU46" s="2"/>
      <c r="AW46" s="2"/>
      <c r="AY46" s="2"/>
      <c r="BA46" s="2"/>
    </row>
    <row r="47" spans="1:53">
      <c r="A47" s="83" t="s">
        <v>120</v>
      </c>
      <c r="B47" s="102" t="s">
        <v>121</v>
      </c>
      <c r="C47" s="124"/>
      <c r="D47" s="103"/>
      <c r="E47" s="104"/>
      <c r="F47" s="105"/>
      <c r="G47" s="106"/>
      <c r="H47" s="106"/>
      <c r="I47" s="107"/>
      <c r="J47" s="108"/>
      <c r="K47" s="109"/>
      <c r="L47" s="109"/>
      <c r="M47" s="110"/>
      <c r="N47" s="111"/>
      <c r="O47" s="112"/>
      <c r="P47" s="112"/>
      <c r="Q47" s="113"/>
      <c r="R47" s="114"/>
      <c r="S47" s="115"/>
      <c r="T47" s="115"/>
      <c r="U47" s="116"/>
      <c r="V47" s="117"/>
      <c r="W47" s="118"/>
      <c r="X47" s="118"/>
      <c r="Y47" s="119"/>
    </row>
    <row r="48" spans="1:53">
      <c r="A48" s="83" t="s">
        <v>122</v>
      </c>
      <c r="B48" s="102" t="s">
        <v>123</v>
      </c>
      <c r="C48" s="124"/>
      <c r="D48" s="103"/>
      <c r="E48" s="104"/>
      <c r="F48" s="105"/>
      <c r="G48" s="106"/>
      <c r="H48" s="106"/>
      <c r="I48" s="107"/>
      <c r="J48" s="108"/>
      <c r="K48" s="109"/>
      <c r="L48" s="109"/>
      <c r="M48" s="110"/>
      <c r="N48" s="111"/>
      <c r="O48" s="112"/>
      <c r="P48" s="112"/>
      <c r="Q48" s="113"/>
      <c r="R48" s="114"/>
      <c r="S48" s="115"/>
      <c r="T48" s="115"/>
      <c r="U48" s="116"/>
      <c r="V48" s="117"/>
      <c r="W48" s="118"/>
      <c r="X48" s="118"/>
      <c r="Y48" s="119"/>
    </row>
    <row r="49" spans="1:25">
      <c r="A49" s="83" t="s">
        <v>124</v>
      </c>
      <c r="B49" s="83" t="s">
        <v>125</v>
      </c>
      <c r="C49" s="124"/>
      <c r="D49" s="103"/>
      <c r="E49" s="104"/>
      <c r="F49" s="105"/>
      <c r="G49" s="106"/>
      <c r="H49" s="106"/>
      <c r="I49" s="107"/>
      <c r="J49" s="108"/>
      <c r="K49" s="109"/>
      <c r="L49" s="109"/>
      <c r="M49" s="110"/>
      <c r="N49" s="111"/>
      <c r="O49" s="112"/>
      <c r="P49" s="112"/>
      <c r="Q49" s="113"/>
      <c r="R49" s="114"/>
      <c r="S49" s="115"/>
      <c r="T49" s="115"/>
      <c r="U49" s="116"/>
      <c r="V49" s="117"/>
      <c r="W49" s="118"/>
      <c r="X49" s="118"/>
      <c r="Y49" s="119"/>
    </row>
    <row r="50" spans="1:25" ht="12.75" customHeight="1">
      <c r="A50" s="83" t="s">
        <v>126</v>
      </c>
      <c r="B50" s="102" t="s">
        <v>126</v>
      </c>
      <c r="C50" s="124"/>
      <c r="D50" s="103"/>
      <c r="E50" s="104"/>
      <c r="F50" s="105"/>
      <c r="G50" s="106"/>
      <c r="H50" s="106"/>
      <c r="I50" s="107"/>
      <c r="J50" s="108"/>
      <c r="K50" s="109"/>
      <c r="L50" s="109"/>
      <c r="M50" s="110"/>
      <c r="N50" s="111"/>
      <c r="O50" s="112"/>
      <c r="P50" s="112"/>
      <c r="Q50" s="113"/>
      <c r="R50" s="114"/>
      <c r="S50" s="115"/>
      <c r="T50" s="115"/>
      <c r="U50" s="116"/>
      <c r="V50" s="117"/>
      <c r="W50" s="118"/>
      <c r="X50" s="118"/>
      <c r="Y50" s="119"/>
    </row>
    <row r="51" spans="1:25">
      <c r="A51" s="83" t="s">
        <v>126</v>
      </c>
      <c r="B51" s="83" t="s">
        <v>126</v>
      </c>
      <c r="C51" s="124"/>
      <c r="D51" s="103"/>
      <c r="E51" s="104"/>
      <c r="F51" s="105"/>
      <c r="G51" s="106"/>
      <c r="H51" s="106"/>
      <c r="I51" s="107"/>
      <c r="J51" s="108"/>
      <c r="K51" s="109"/>
      <c r="L51" s="109"/>
      <c r="M51" s="110"/>
      <c r="N51" s="111"/>
      <c r="O51" s="112"/>
      <c r="P51" s="112"/>
      <c r="Q51" s="113"/>
      <c r="R51" s="114"/>
      <c r="S51" s="115"/>
      <c r="T51" s="115"/>
      <c r="U51" s="116"/>
      <c r="V51" s="117"/>
      <c r="W51" s="118"/>
      <c r="X51" s="118"/>
      <c r="Y51" s="119"/>
    </row>
    <row r="52" spans="1:25">
      <c r="A52" s="83" t="s">
        <v>126</v>
      </c>
      <c r="B52" s="83" t="s">
        <v>126</v>
      </c>
      <c r="C52" s="121"/>
      <c r="D52" s="103"/>
      <c r="E52" s="104"/>
      <c r="F52" s="105"/>
      <c r="G52" s="106"/>
      <c r="H52" s="106"/>
      <c r="I52" s="107"/>
      <c r="J52" s="108"/>
      <c r="K52" s="109"/>
      <c r="L52" s="109"/>
      <c r="M52" s="110"/>
      <c r="N52" s="111"/>
      <c r="O52" s="112"/>
      <c r="P52" s="112"/>
      <c r="Q52" s="113"/>
      <c r="R52" s="114"/>
      <c r="S52" s="115"/>
      <c r="T52" s="115"/>
      <c r="U52" s="116"/>
      <c r="V52" s="117"/>
      <c r="W52" s="118"/>
      <c r="X52" s="118"/>
      <c r="Y52" s="119"/>
    </row>
    <row r="53" spans="1:25">
      <c r="A53" s="83" t="s">
        <v>126</v>
      </c>
      <c r="B53" s="83" t="s">
        <v>126</v>
      </c>
      <c r="C53" s="121"/>
      <c r="D53" s="103"/>
      <c r="E53" s="104"/>
      <c r="F53" s="105"/>
      <c r="G53" s="106"/>
      <c r="H53" s="106"/>
      <c r="I53" s="107"/>
      <c r="J53" s="108"/>
      <c r="K53" s="109"/>
      <c r="L53" s="109"/>
      <c r="M53" s="110"/>
      <c r="N53" s="111"/>
      <c r="O53" s="112"/>
      <c r="P53" s="112"/>
      <c r="Q53" s="113"/>
      <c r="R53" s="114"/>
      <c r="S53" s="115"/>
      <c r="T53" s="115"/>
      <c r="U53" s="116"/>
      <c r="V53" s="117"/>
      <c r="W53" s="118"/>
      <c r="X53" s="118"/>
      <c r="Y53" s="119"/>
    </row>
    <row r="54" spans="1:25" ht="12.75" customHeight="1">
      <c r="A54" s="83" t="s">
        <v>126</v>
      </c>
      <c r="B54" s="83" t="s">
        <v>126</v>
      </c>
      <c r="C54" s="121"/>
      <c r="D54" s="103"/>
      <c r="E54" s="104"/>
      <c r="F54" s="105"/>
      <c r="G54" s="106"/>
      <c r="H54" s="106"/>
      <c r="I54" s="107"/>
      <c r="J54" s="108"/>
      <c r="K54" s="109"/>
      <c r="L54" s="109"/>
      <c r="M54" s="110"/>
      <c r="N54" s="111"/>
      <c r="O54" s="112"/>
      <c r="P54" s="112"/>
      <c r="Q54" s="113"/>
      <c r="R54" s="114"/>
      <c r="S54" s="115"/>
      <c r="T54" s="115"/>
      <c r="U54" s="116"/>
      <c r="V54" s="117"/>
      <c r="W54" s="118"/>
      <c r="X54" s="118"/>
      <c r="Y54" s="119"/>
    </row>
    <row r="55" spans="1:25">
      <c r="A55" s="83" t="s">
        <v>126</v>
      </c>
      <c r="B55" s="83" t="s">
        <v>126</v>
      </c>
      <c r="C55" s="121"/>
      <c r="D55" s="126"/>
      <c r="E55" s="127"/>
      <c r="F55" s="128"/>
      <c r="G55" s="129"/>
      <c r="H55" s="129"/>
      <c r="I55" s="130"/>
      <c r="J55" s="131"/>
      <c r="K55" s="132"/>
      <c r="L55" s="132"/>
      <c r="M55" s="133"/>
      <c r="N55" s="134"/>
      <c r="O55" s="135"/>
      <c r="P55" s="135"/>
      <c r="Q55" s="136"/>
      <c r="R55" s="137"/>
      <c r="S55" s="138"/>
      <c r="T55" s="138"/>
      <c r="U55" s="139"/>
      <c r="V55" s="140"/>
      <c r="W55" s="141"/>
      <c r="X55" s="141"/>
      <c r="Y55" s="142"/>
    </row>
    <row r="56" spans="1:25">
      <c r="A56" s="83" t="s">
        <v>126</v>
      </c>
      <c r="B56" s="83" t="s">
        <v>126</v>
      </c>
      <c r="C56" s="121"/>
      <c r="D56" s="126"/>
      <c r="E56" s="127"/>
      <c r="F56" s="128"/>
      <c r="G56" s="129"/>
      <c r="H56" s="129"/>
      <c r="I56" s="130"/>
      <c r="J56" s="131"/>
      <c r="K56" s="132"/>
      <c r="L56" s="132"/>
      <c r="M56" s="133"/>
      <c r="N56" s="134"/>
      <c r="O56" s="135"/>
      <c r="P56" s="135"/>
      <c r="Q56" s="136"/>
      <c r="R56" s="137"/>
      <c r="S56" s="138"/>
      <c r="T56" s="138"/>
      <c r="U56" s="139"/>
      <c r="V56" s="140"/>
      <c r="W56" s="141"/>
      <c r="X56" s="141"/>
      <c r="Y56" s="142"/>
    </row>
    <row r="57" spans="1:25">
      <c r="A57" s="83" t="s">
        <v>126</v>
      </c>
      <c r="B57" s="83" t="s">
        <v>126</v>
      </c>
      <c r="C57" s="121"/>
      <c r="D57" s="103"/>
      <c r="E57" s="104"/>
      <c r="F57" s="105"/>
      <c r="G57" s="106"/>
      <c r="H57" s="106"/>
      <c r="I57" s="107"/>
      <c r="J57" s="108"/>
      <c r="K57" s="109"/>
      <c r="L57" s="109"/>
      <c r="M57" s="110"/>
      <c r="N57" s="111"/>
      <c r="O57" s="112"/>
      <c r="P57" s="112"/>
      <c r="Q57" s="113"/>
      <c r="R57" s="114"/>
      <c r="S57" s="115"/>
      <c r="T57" s="115"/>
      <c r="U57" s="116"/>
      <c r="V57" s="117"/>
      <c r="W57" s="118"/>
      <c r="X57" s="118"/>
      <c r="Y57" s="119"/>
    </row>
    <row r="58" spans="1:25">
      <c r="A58" s="83" t="s">
        <v>126</v>
      </c>
      <c r="B58" s="83" t="s">
        <v>126</v>
      </c>
      <c r="C58" s="121"/>
      <c r="D58" s="103"/>
      <c r="E58" s="104"/>
      <c r="F58" s="105"/>
      <c r="G58" s="106"/>
      <c r="H58" s="106"/>
      <c r="I58" s="107"/>
      <c r="J58" s="108"/>
      <c r="K58" s="109"/>
      <c r="L58" s="109"/>
      <c r="M58" s="110"/>
      <c r="N58" s="111"/>
      <c r="O58" s="112"/>
      <c r="P58" s="112"/>
      <c r="Q58" s="113"/>
      <c r="R58" s="114"/>
      <c r="S58" s="115"/>
      <c r="T58" s="115"/>
      <c r="U58" s="116"/>
      <c r="V58" s="117"/>
      <c r="W58" s="118"/>
      <c r="X58" s="118"/>
      <c r="Y58" s="119"/>
    </row>
    <row r="59" spans="1:25">
      <c r="A59" s="83" t="s">
        <v>126</v>
      </c>
      <c r="B59" s="83" t="s">
        <v>126</v>
      </c>
      <c r="C59" s="121"/>
      <c r="D59" s="126"/>
      <c r="E59" s="127"/>
      <c r="F59" s="128"/>
      <c r="G59" s="129"/>
      <c r="H59" s="129"/>
      <c r="I59" s="130"/>
      <c r="J59" s="131"/>
      <c r="K59" s="132"/>
      <c r="L59" s="132"/>
      <c r="M59" s="133"/>
      <c r="N59" s="134"/>
      <c r="O59" s="135"/>
      <c r="P59" s="135"/>
      <c r="Q59" s="136"/>
      <c r="R59" s="137"/>
      <c r="S59" s="138"/>
      <c r="T59" s="138"/>
      <c r="U59" s="139"/>
      <c r="V59" s="140"/>
      <c r="W59" s="141"/>
      <c r="X59" s="141"/>
      <c r="Y59" s="142"/>
    </row>
    <row r="60" spans="1:25">
      <c r="A60" s="83" t="s">
        <v>126</v>
      </c>
      <c r="B60" s="83" t="s">
        <v>126</v>
      </c>
      <c r="C60" s="124"/>
      <c r="D60" s="126"/>
      <c r="E60" s="127"/>
      <c r="F60" s="128"/>
      <c r="G60" s="129"/>
      <c r="H60" s="129"/>
      <c r="I60" s="130"/>
      <c r="J60" s="131"/>
      <c r="K60" s="132"/>
      <c r="L60" s="132"/>
      <c r="M60" s="133"/>
      <c r="N60" s="134"/>
      <c r="O60" s="135"/>
      <c r="P60" s="135"/>
      <c r="Q60" s="136"/>
      <c r="R60" s="137"/>
      <c r="S60" s="138"/>
      <c r="T60" s="138"/>
      <c r="U60" s="139"/>
      <c r="V60" s="140"/>
      <c r="W60" s="141"/>
      <c r="X60" s="141"/>
      <c r="Y60" s="142"/>
    </row>
    <row r="61" spans="1:25">
      <c r="D61" s="11"/>
      <c r="E61" s="11"/>
    </row>
    <row r="62" spans="1:25">
      <c r="B62" t="s">
        <v>127</v>
      </c>
      <c r="D62" s="11"/>
      <c r="E62" s="11"/>
      <c r="I62" s="23">
        <f>AVERAGE(I4:I60)</f>
        <v>121.51515151515152</v>
      </c>
      <c r="M62" s="23">
        <f>AVERAGE(M4:M60)</f>
        <v>125.125</v>
      </c>
      <c r="Q62" s="23">
        <f>AVERAGE(Q4:Q60)</f>
        <v>132.41935483870967</v>
      </c>
      <c r="U62" s="23">
        <f>AVERAGE(U4:U60)</f>
        <v>133.28125</v>
      </c>
      <c r="Y62" s="23">
        <f>AVERAGE(Y4:Y60)</f>
        <v>140.5</v>
      </c>
    </row>
    <row r="64" spans="1:25" ht="15">
      <c r="A64" s="26"/>
      <c r="B64" s="26" t="s">
        <v>128</v>
      </c>
      <c r="C64" s="122"/>
      <c r="D64" s="27">
        <f>SUM(D4:D60)</f>
        <v>33</v>
      </c>
      <c r="E64" s="24"/>
      <c r="F64" s="24" t="s">
        <v>129</v>
      </c>
      <c r="G64" s="11" t="s">
        <v>130</v>
      </c>
      <c r="H64" s="24" t="s">
        <v>131</v>
      </c>
      <c r="I64" s="24"/>
      <c r="J64" s="24"/>
      <c r="K64" s="24" t="s">
        <v>17</v>
      </c>
      <c r="L64" s="24" t="s">
        <v>4</v>
      </c>
      <c r="N64" s="24"/>
      <c r="P64" s="35" t="s">
        <v>132</v>
      </c>
      <c r="R64" s="36"/>
    </row>
    <row r="65" spans="1:18" ht="14.25">
      <c r="A65" s="28"/>
      <c r="B65" s="28" t="s">
        <v>133</v>
      </c>
      <c r="C65" s="24"/>
      <c r="D65" s="29">
        <f>5*D64</f>
        <v>165</v>
      </c>
      <c r="E65" s="24"/>
      <c r="F65" s="24"/>
      <c r="G65" s="24" t="s">
        <v>134</v>
      </c>
      <c r="H65" s="24"/>
      <c r="I65" s="24"/>
      <c r="J65" s="11"/>
      <c r="L65" s="34" t="s">
        <v>5</v>
      </c>
      <c r="N65" s="34"/>
      <c r="R65" s="36"/>
    </row>
    <row r="66" spans="1:18" ht="14.25">
      <c r="A66" s="28" t="s">
        <v>135</v>
      </c>
      <c r="B66" s="28" t="s">
        <v>136</v>
      </c>
      <c r="C66" s="24"/>
      <c r="D66" s="29">
        <f>SUM(E4:E60)</f>
        <v>160</v>
      </c>
      <c r="E66" s="24" t="s">
        <v>137</v>
      </c>
      <c r="F66" s="24"/>
      <c r="G66" s="24" t="s">
        <v>138</v>
      </c>
      <c r="H66" s="24"/>
      <c r="I66" s="24"/>
      <c r="J66" s="11"/>
      <c r="K66" s="79"/>
      <c r="L66" s="24" t="s">
        <v>6</v>
      </c>
      <c r="N66" s="34"/>
    </row>
    <row r="67" spans="1:18" ht="14.25">
      <c r="A67" s="28"/>
      <c r="B67" s="28"/>
      <c r="C67" s="24"/>
      <c r="D67" s="29"/>
      <c r="E67" s="24"/>
      <c r="F67" s="24"/>
      <c r="G67" s="24" t="s">
        <v>139</v>
      </c>
      <c r="H67" s="24"/>
      <c r="I67" s="24"/>
      <c r="J67" s="11"/>
      <c r="L67" s="34" t="s">
        <v>7</v>
      </c>
      <c r="N67" s="34"/>
    </row>
    <row r="68" spans="1:18" ht="14.25">
      <c r="A68" s="28"/>
      <c r="B68" s="28" t="s">
        <v>140</v>
      </c>
      <c r="C68" s="24"/>
      <c r="D68" s="29">
        <v>25</v>
      </c>
      <c r="F68" s="24"/>
      <c r="G68" s="24"/>
      <c r="H68" s="24"/>
      <c r="I68" s="24"/>
      <c r="J68" s="11"/>
      <c r="L68" s="24" t="s">
        <v>8</v>
      </c>
      <c r="N68" s="34"/>
    </row>
    <row r="69" spans="1:18" ht="14.25">
      <c r="A69" s="28"/>
      <c r="B69" s="28" t="s">
        <v>141</v>
      </c>
      <c r="C69" s="24"/>
      <c r="D69" s="29">
        <v>5</v>
      </c>
      <c r="F69" s="24"/>
      <c r="G69" s="24"/>
      <c r="H69" s="24"/>
      <c r="I69" s="24"/>
      <c r="J69" s="11"/>
      <c r="L69" s="34"/>
      <c r="N69" s="34"/>
    </row>
    <row r="70" spans="1:18" ht="14.25">
      <c r="A70" s="28"/>
      <c r="B70" s="28" t="s">
        <v>142</v>
      </c>
      <c r="C70" s="24"/>
      <c r="D70" s="29">
        <v>10</v>
      </c>
      <c r="F70" s="24"/>
      <c r="G70" s="24"/>
      <c r="H70" s="24"/>
      <c r="I70" s="24"/>
      <c r="J70" s="11"/>
      <c r="L70" s="24" t="s">
        <v>143</v>
      </c>
      <c r="N70" s="34"/>
    </row>
    <row r="71" spans="1:18" ht="14.25">
      <c r="A71" s="26"/>
      <c r="B71" s="26" t="s">
        <v>144</v>
      </c>
      <c r="C71" s="122"/>
      <c r="D71" s="27">
        <f>SUM(D68:D70)</f>
        <v>40</v>
      </c>
      <c r="F71" s="24"/>
      <c r="G71" s="24"/>
      <c r="H71" s="24"/>
      <c r="I71" s="24"/>
      <c r="J71" s="11"/>
    </row>
    <row r="72" spans="1:18" ht="14.25">
      <c r="A72" s="28"/>
      <c r="B72" s="28"/>
      <c r="C72" s="24"/>
      <c r="D72" s="29"/>
      <c r="E72" s="24"/>
      <c r="F72" s="24"/>
      <c r="G72" s="24"/>
      <c r="H72" s="24"/>
      <c r="I72" s="24"/>
      <c r="J72" s="11"/>
      <c r="L72" s="11" t="s">
        <v>145</v>
      </c>
      <c r="N72" s="34"/>
    </row>
    <row r="73" spans="1:18" ht="14.25">
      <c r="A73" s="28"/>
      <c r="B73" s="28" t="s">
        <v>146</v>
      </c>
      <c r="C73" s="24"/>
      <c r="D73" s="29">
        <f>D65-D71</f>
        <v>125</v>
      </c>
      <c r="E73" s="24"/>
      <c r="F73" s="24"/>
      <c r="G73" s="24"/>
      <c r="H73" s="24"/>
      <c r="I73" s="24"/>
      <c r="J73" s="146"/>
    </row>
    <row r="74" spans="1:18" ht="14.25">
      <c r="A74" s="28"/>
      <c r="B74" s="28" t="s">
        <v>147</v>
      </c>
      <c r="C74" s="24"/>
      <c r="D74" s="32">
        <f>3/4*D73</f>
        <v>93.75</v>
      </c>
      <c r="E74" s="25"/>
      <c r="F74" s="24" t="s">
        <v>148</v>
      </c>
      <c r="G74" s="37">
        <v>0.75</v>
      </c>
      <c r="H74" s="24">
        <v>95</v>
      </c>
      <c r="I74" s="24"/>
      <c r="J74" s="11"/>
    </row>
    <row r="75" spans="1:18" ht="14.25">
      <c r="A75" s="30"/>
      <c r="B75" s="30" t="s">
        <v>149</v>
      </c>
      <c r="C75" s="123"/>
      <c r="D75" s="33">
        <f>1/4*D73</f>
        <v>31.25</v>
      </c>
      <c r="E75" s="25"/>
      <c r="F75" s="24" t="s">
        <v>150</v>
      </c>
      <c r="G75" s="37">
        <v>0.25</v>
      </c>
      <c r="H75" s="24">
        <v>30</v>
      </c>
      <c r="I75" s="24"/>
      <c r="J75" s="11"/>
    </row>
  </sheetData>
  <sheetProtection formatColumns="0" formatRows="0" autoFilter="0"/>
  <phoneticPr fontId="2" type="noConversion"/>
  <conditionalFormatting sqref="M47:M52">
    <cfRule type="duplicateValues" dxfId="50" priority="28" stopIfTrue="1"/>
  </conditionalFormatting>
  <conditionalFormatting sqref="Q47:Q52">
    <cfRule type="duplicateValues" dxfId="49" priority="27" stopIfTrue="1"/>
  </conditionalFormatting>
  <conditionalFormatting sqref="M53:M60">
    <cfRule type="duplicateValues" dxfId="48" priority="22" stopIfTrue="1"/>
  </conditionalFormatting>
  <conditionalFormatting sqref="Q53:Q60">
    <cfRule type="duplicateValues" dxfId="47" priority="21" stopIfTrue="1"/>
  </conditionalFormatting>
  <conditionalFormatting sqref="M4:M45 M47:M60">
    <cfRule type="duplicateValues" dxfId="46" priority="17" stopIfTrue="1"/>
  </conditionalFormatting>
  <conditionalFormatting sqref="Q4:Q45 Q47:Q60">
    <cfRule type="duplicateValues" dxfId="45" priority="16" stopIfTrue="1"/>
  </conditionalFormatting>
  <conditionalFormatting sqref="U21:U45 U4:U19 U47:U60">
    <cfRule type="duplicateValues" dxfId="44" priority="15" stopIfTrue="1"/>
  </conditionalFormatting>
  <conditionalFormatting sqref="Y4:Y45 Y47:Y60">
    <cfRule type="duplicateValues" dxfId="43" priority="14" stopIfTrue="1"/>
  </conditionalFormatting>
  <conditionalFormatting sqref="I55:I60">
    <cfRule type="duplicateValues" dxfId="42" priority="11" stopIfTrue="1"/>
  </conditionalFormatting>
  <conditionalFormatting sqref="I47:I53 I4:I45">
    <cfRule type="duplicateValues" dxfId="41" priority="10" stopIfTrue="1"/>
  </conditionalFormatting>
  <conditionalFormatting sqref="I47:I54 I4:I45">
    <cfRule type="duplicateValues" dxfId="40" priority="9" stopIfTrue="1"/>
  </conditionalFormatting>
  <conditionalFormatting sqref="M46">
    <cfRule type="duplicateValues" dxfId="39" priority="8" stopIfTrue="1"/>
  </conditionalFormatting>
  <conditionalFormatting sqref="Q46">
    <cfRule type="duplicateValues" dxfId="38" priority="7" stopIfTrue="1"/>
  </conditionalFormatting>
  <conditionalFormatting sqref="M46">
    <cfRule type="duplicateValues" dxfId="37" priority="6" stopIfTrue="1"/>
  </conditionalFormatting>
  <conditionalFormatting sqref="Q46">
    <cfRule type="duplicateValues" dxfId="36" priority="5" stopIfTrue="1"/>
  </conditionalFormatting>
  <conditionalFormatting sqref="U46">
    <cfRule type="duplicateValues" dxfId="35" priority="4" stopIfTrue="1"/>
  </conditionalFormatting>
  <conditionalFormatting sqref="Y46">
    <cfRule type="duplicateValues" dxfId="34" priority="3" stopIfTrue="1"/>
  </conditionalFormatting>
  <conditionalFormatting sqref="I46">
    <cfRule type="duplicateValues" dxfId="33" priority="2" stopIfTrue="1"/>
  </conditionalFormatting>
  <conditionalFormatting sqref="I46">
    <cfRule type="duplicateValues" dxfId="32" priority="1" stopIfTrue="1"/>
  </conditionalFormatting>
  <conditionalFormatting sqref="M4:M45">
    <cfRule type="duplicateValues" dxfId="31" priority="50" stopIfTrue="1"/>
  </conditionalFormatting>
  <conditionalFormatting sqref="Q4:Q45">
    <cfRule type="duplicateValues" dxfId="30" priority="52" stopIfTrue="1"/>
  </conditionalFormatting>
  <hyperlinks>
    <hyperlink ref="A14" r:id="rId1" xr:uid="{FEDC4470-0118-4B04-A2E4-C7DA8B432382}"/>
    <hyperlink ref="A17" r:id="rId2" xr:uid="{1142C432-D9C5-412A-9688-AA72998F26DA}"/>
    <hyperlink ref="A7" r:id="rId3" xr:uid="{5B08156A-0813-4AC2-93FA-ACE369EFCAC5}"/>
    <hyperlink ref="A37" r:id="rId4" xr:uid="{A787D29B-EC14-4E03-9F4D-7A24000ADD66}"/>
    <hyperlink ref="A39" r:id="rId5" xr:uid="{57B231AF-DAC2-45EF-8657-CF549396E7A7}"/>
    <hyperlink ref="A10" r:id="rId6" xr:uid="{64E973D0-0C3A-4DBC-A14A-228D3BCC2D2F}"/>
    <hyperlink ref="A16" r:id="rId7" xr:uid="{ECA9B0C4-7444-4067-A006-340153112677}"/>
    <hyperlink ref="A44" r:id="rId8" xr:uid="{CBD7BB37-A44E-4376-9EA8-4241CC12841C}"/>
    <hyperlink ref="A26" r:id="rId9" xr:uid="{1B3FE47C-27B4-444F-9307-D1BAD22B6A89}"/>
    <hyperlink ref="A47" r:id="rId10" xr:uid="{78869EA9-DA08-44D5-92A7-AE672F810F1D}"/>
    <hyperlink ref="A36" r:id="rId11" xr:uid="{2234E68F-8D33-4DCD-980D-AD928FC0555B}"/>
    <hyperlink ref="A48" r:id="rId12" xr:uid="{F408C473-FBAC-4FBD-A571-A11DB26CA0F8}"/>
    <hyperlink ref="A31" r:id="rId13" xr:uid="{44E78505-BAB1-44B2-92F7-27921F7D9FEE}"/>
    <hyperlink ref="A6" r:id="rId14" xr:uid="{85B7AD4A-2432-4464-BF64-B0012A015D5E}"/>
    <hyperlink ref="A46" r:id="rId15" xr:uid="{58161475-415B-4158-8254-735BBFBEC849}"/>
    <hyperlink ref="A9" r:id="rId16" xr:uid="{DC29C619-37BE-4EC5-8275-3AA3CDF1C886}"/>
    <hyperlink ref="A11" r:id="rId17" xr:uid="{5397C2D9-457F-4605-A4EA-F4991B160838}"/>
    <hyperlink ref="A12" r:id="rId18" xr:uid="{A7C8A1F3-A805-4888-872E-B550DB98C61F}"/>
    <hyperlink ref="A13" r:id="rId19" xr:uid="{582C9831-1B6C-48B1-922A-A8FC358F4B21}"/>
    <hyperlink ref="A40" r:id="rId20" xr:uid="{00696893-9AB2-4F84-AA26-56E960864B0B}"/>
    <hyperlink ref="A15" r:id="rId21" xr:uid="{20961438-5F73-46C3-B13B-1447BB9EE1A2}"/>
    <hyperlink ref="A18" r:id="rId22" xr:uid="{0A64878B-50B3-4458-BAAE-A40B001B27E3}"/>
    <hyperlink ref="A19" r:id="rId23" xr:uid="{17ED210C-2708-4306-94EB-C364CEF81519}"/>
    <hyperlink ref="A20" r:id="rId24" xr:uid="{C9D67DF3-9930-4B8F-BD44-F620FB3BC181}"/>
    <hyperlink ref="A42" r:id="rId25" xr:uid="{A393450E-D606-49CD-BC39-EB64505416B4}"/>
    <hyperlink ref="A21" r:id="rId26" xr:uid="{B5830851-0003-48CC-866C-FA2C27CF98D8}"/>
    <hyperlink ref="A23" r:id="rId27" xr:uid="{70E4AD9C-3D8F-49D8-917D-4FDAA5577226}"/>
    <hyperlink ref="A43" r:id="rId28" xr:uid="{FA0C51D3-F14A-4982-9F13-76108106A4A6}"/>
    <hyperlink ref="A24" r:id="rId29" xr:uid="{BF391EE8-9E98-440C-8179-5DBC9C6C0750}"/>
    <hyperlink ref="A29" r:id="rId30" xr:uid="{A1B0D058-D602-4385-BF62-DEBA9E1341BB}"/>
    <hyperlink ref="A32" r:id="rId31" xr:uid="{BBDD03A0-6275-4676-88A8-8E64E233E9CB}"/>
    <hyperlink ref="A35" r:id="rId32" xr:uid="{A2B7084E-8676-40D3-8E9D-E496DA3F9EDB}"/>
    <hyperlink ref="A49" r:id="rId33" xr:uid="{F487454B-ED13-4E59-81A4-1D09155F2145}"/>
    <hyperlink ref="A5" r:id="rId34" xr:uid="{C971312B-C7E4-4056-A621-9FCA64500079}"/>
    <hyperlink ref="A41" r:id="rId35" xr:uid="{30EB6BAB-B291-4DF6-8572-C10E3A9097E1}"/>
    <hyperlink ref="A51" r:id="rId36" display="jd583@exeter.ac.uk" xr:uid="{91169690-7A3B-4EA5-9852-0DE05BEC0BCD}"/>
    <hyperlink ref="A27" r:id="rId37" xr:uid="{B77D73FE-98EF-4799-811E-9374FA77652B}"/>
    <hyperlink ref="A45" r:id="rId38" xr:uid="{FDC4985E-4C55-4010-A4CA-E6C62CECF9B5}"/>
    <hyperlink ref="A8" r:id="rId39" xr:uid="{3B1850DA-DC89-45C2-AC41-D645A1004A29}"/>
    <hyperlink ref="A33" r:id="rId40" xr:uid="{E9BBE060-F4BB-45AC-84C6-B3B7891E43F8}"/>
    <hyperlink ref="A34" r:id="rId41" xr:uid="{F7A4C946-7BC6-4A47-BF7F-0C79E777A3B0}"/>
    <hyperlink ref="A4" r:id="rId42" xr:uid="{372A7492-4A79-4C54-A1D0-AFA8F57B0F73}"/>
    <hyperlink ref="A38" r:id="rId43" xr:uid="{432CE8D1-B377-4278-8A52-0A495333C2CA}"/>
    <hyperlink ref="A28" r:id="rId44" xr:uid="{EB021B79-03DD-4DA7-A7FB-73CD52893840}"/>
    <hyperlink ref="B49" r:id="rId45" display="vandita.chandrani@elekta.com" xr:uid="{A0613F55-0684-4531-8FAD-820A19F3C95C}"/>
    <hyperlink ref="A50" r:id="rId46" display="ashleyasmith1991@gmail.com" xr:uid="{17B9EB61-6CDA-4030-908A-9CBD9D68E717}"/>
    <hyperlink ref="A25" r:id="rId47" xr:uid="{59A4129C-1D33-449F-BF08-FFCEB24EA402}"/>
    <hyperlink ref="A22" r:id="rId48" xr:uid="{7D0BE782-922D-45EB-95A0-6EAA45AD1072}"/>
    <hyperlink ref="A30" r:id="rId49" xr:uid="{593D7DBB-21BA-44F5-B44C-D23929FF0D83}"/>
  </hyperlinks>
  <pageMargins left="0.75" right="0.75" top="1" bottom="1" header="0.5" footer="0.5"/>
  <pageSetup paperSize="9" orientation="portrait" r:id="rId50"/>
  <headerFooter alignWithMargins="0"/>
  <tableParts count="1">
    <tablePart r:id="rId5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F31" sqref="F31"/>
    </sheetView>
  </sheetViews>
  <sheetFormatPr defaultColWidth="9.140625" defaultRowHeight="12.75"/>
  <cols>
    <col min="1" max="1" width="9.140625" style="6"/>
    <col min="2" max="2" width="10" style="6" bestFit="1" customWidth="1"/>
    <col min="3" max="3" width="9.140625" style="6"/>
    <col min="4" max="4" width="12.7109375" style="6" bestFit="1" customWidth="1"/>
    <col min="5" max="5" width="9.140625" style="6"/>
    <col min="6" max="6" width="9.140625" style="38"/>
    <col min="7" max="7" width="11.5703125" style="38" bestFit="1" customWidth="1"/>
    <col min="8" max="8" width="10.140625" style="38" bestFit="1" customWidth="1"/>
    <col min="9" max="9" width="12.42578125" style="38" bestFit="1" customWidth="1"/>
    <col min="10" max="10" width="8.7109375" style="38" bestFit="1" customWidth="1"/>
    <col min="11" max="11" width="12.42578125" style="38" bestFit="1" customWidth="1"/>
    <col min="12" max="12" width="12.28515625" style="38" bestFit="1" customWidth="1"/>
    <col min="13" max="19" width="9.140625" style="38"/>
    <col min="20" max="16384" width="9.140625" style="6"/>
  </cols>
  <sheetData>
    <row r="1" spans="1:16">
      <c r="A1" s="77"/>
      <c r="B1" s="77"/>
      <c r="C1" s="77"/>
      <c r="D1" s="77"/>
      <c r="E1" s="77"/>
      <c r="G1" s="38" t="s">
        <v>151</v>
      </c>
      <c r="H1" s="38" t="s">
        <v>152</v>
      </c>
      <c r="I1" s="38" t="s">
        <v>153</v>
      </c>
      <c r="J1" s="38" t="s">
        <v>154</v>
      </c>
      <c r="K1" s="38" t="s">
        <v>155</v>
      </c>
      <c r="L1" s="38" t="s">
        <v>156</v>
      </c>
    </row>
    <row r="2" spans="1:16">
      <c r="A2" s="17" t="s">
        <v>157</v>
      </c>
      <c r="B2" s="147" t="str">
        <f>LEFT('Calculation Sheet'!B3,FIND(" v ",Results[[#Headers],[Ireland v Wales]])-1)</f>
        <v>Ireland</v>
      </c>
      <c r="C2" s="157">
        <v>29</v>
      </c>
      <c r="D2" s="147" t="str">
        <f>RIGHT('Calculation Sheet'!B3,LEN('Calculation Sheet'!B3)-FIND(" v ",'Calculation Sheet'!B3)-2)</f>
        <v>Wales</v>
      </c>
      <c r="E2" s="157">
        <v>7</v>
      </c>
      <c r="F2" s="38">
        <f>+C2-E2</f>
        <v>22</v>
      </c>
      <c r="G2" s="38" t="b">
        <f t="shared" ref="G2:G16" si="0">ISNUMBER(E2)</f>
        <v>1</v>
      </c>
      <c r="H2" s="38" t="b">
        <f t="shared" ref="H2:H16" si="1">AND(F2&gt;9,G2=TRUE )</f>
        <v>1</v>
      </c>
      <c r="I2" s="38" t="b">
        <f t="shared" ref="I2:I16" si="2">AND(F2&gt;0,F2&lt;10,G2=TRUE )</f>
        <v>0</v>
      </c>
      <c r="J2" s="38" t="b">
        <f>AND(F2=0, G2=TRUE)</f>
        <v>0</v>
      </c>
      <c r="K2" s="38" t="b">
        <f t="shared" ref="K2:K16" si="3">AND(F2&lt;0,F2&gt;-10,G2=TRUE)</f>
        <v>0</v>
      </c>
      <c r="L2" s="38" t="b">
        <f t="shared" ref="L2:L16" si="4">AND(F2&lt;-9,G2=TRUE)</f>
        <v>0</v>
      </c>
      <c r="M2" s="38">
        <f t="shared" ref="M2:M16" si="5">IF(H2=TRUE, 2, IF(I2=TRUE, 2, IF(J2=TRUE, "D", IF(K2=TRUE, 4, IF(L2=TRUE, 4, " "  )))))</f>
        <v>2</v>
      </c>
      <c r="N2" s="38">
        <f t="shared" ref="N2:N16" si="6">IF(H2=TRUE, 1, IF(L2=TRUE, 5, M2  ))</f>
        <v>1</v>
      </c>
      <c r="O2" s="38">
        <f t="shared" ref="O2:O16" si="7">IF(H2=TRUE,2,IF(L2=TRUE,4,IF(I2=TRUE,1,IF(K2=TRUE,5,IF(J2=TRUE,"D",M2)))))</f>
        <v>2</v>
      </c>
      <c r="P2" s="38" t="str">
        <f>IF(O2="D","D", " ")</f>
        <v xml:space="preserve"> </v>
      </c>
    </row>
    <row r="3" spans="1:16">
      <c r="A3" s="17"/>
      <c r="B3" s="147" t="str">
        <f>LEFT('Calculation Sheet'!C3,FIND(" v ",'Calculation Sheet'!C3)-1)</f>
        <v>Scotland</v>
      </c>
      <c r="C3" s="157">
        <v>20</v>
      </c>
      <c r="D3" s="147" t="str">
        <f>RIGHT('Calculation Sheet'!C3,LEN('Calculation Sheet'!C3)-FIND(" v ",'Calculation Sheet'!C3)-2)</f>
        <v>England</v>
      </c>
      <c r="E3" s="157">
        <v>17</v>
      </c>
      <c r="F3" s="38">
        <f t="shared" ref="F3:F16" si="8">+C3-E3</f>
        <v>3</v>
      </c>
      <c r="G3" s="38" t="b">
        <f t="shared" si="0"/>
        <v>1</v>
      </c>
      <c r="H3" s="38" t="b">
        <f t="shared" si="1"/>
        <v>0</v>
      </c>
      <c r="I3" s="38" t="b">
        <f t="shared" si="2"/>
        <v>1</v>
      </c>
      <c r="J3" s="38" t="b">
        <f t="shared" ref="J3:J15" si="9">AND(F3=0, G3=TRUE)</f>
        <v>0</v>
      </c>
      <c r="K3" s="38" t="b">
        <f t="shared" si="3"/>
        <v>0</v>
      </c>
      <c r="L3" s="38" t="b">
        <f t="shared" si="4"/>
        <v>0</v>
      </c>
      <c r="M3" s="38">
        <f t="shared" si="5"/>
        <v>2</v>
      </c>
      <c r="N3" s="38">
        <f t="shared" si="6"/>
        <v>2</v>
      </c>
      <c r="O3" s="38">
        <f t="shared" si="7"/>
        <v>1</v>
      </c>
      <c r="P3" s="38" t="str">
        <f t="shared" ref="P3:P15" si="10">IF(O3="D","D", " ")</f>
        <v xml:space="preserve"> </v>
      </c>
    </row>
    <row r="4" spans="1:16">
      <c r="A4" s="17"/>
      <c r="B4" s="147" t="str">
        <f>LEFT('Calculation Sheet'!D3,FIND(" v ",'Calculation Sheet'!D3)-1)</f>
        <v>France</v>
      </c>
      <c r="C4" s="157">
        <v>37</v>
      </c>
      <c r="D4" s="147" t="str">
        <f>RIGHT('Calculation Sheet'!D3,LEN('Calculation Sheet'!D3)-FIND(" v ",'Calculation Sheet'!D3)-2)</f>
        <v>Italy</v>
      </c>
      <c r="E4" s="157">
        <v>10</v>
      </c>
      <c r="F4" s="38">
        <f t="shared" si="8"/>
        <v>27</v>
      </c>
      <c r="G4" s="38" t="b">
        <f t="shared" si="0"/>
        <v>1</v>
      </c>
      <c r="H4" s="38" t="b">
        <f t="shared" si="1"/>
        <v>1</v>
      </c>
      <c r="I4" s="38" t="b">
        <f t="shared" si="2"/>
        <v>0</v>
      </c>
      <c r="J4" s="38" t="b">
        <f t="shared" si="9"/>
        <v>0</v>
      </c>
      <c r="K4" s="38" t="b">
        <f t="shared" si="3"/>
        <v>0</v>
      </c>
      <c r="L4" s="38" t="b">
        <f t="shared" si="4"/>
        <v>0</v>
      </c>
      <c r="M4" s="38">
        <f t="shared" si="5"/>
        <v>2</v>
      </c>
      <c r="N4" s="38">
        <f t="shared" si="6"/>
        <v>1</v>
      </c>
      <c r="O4" s="38">
        <f t="shared" si="7"/>
        <v>2</v>
      </c>
      <c r="P4" s="38" t="str">
        <f t="shared" si="10"/>
        <v xml:space="preserve"> </v>
      </c>
    </row>
    <row r="5" spans="1:16">
      <c r="A5" s="18" t="s">
        <v>158</v>
      </c>
      <c r="B5" s="18" t="str">
        <f>LEFT('Calculation Sheet'!E3,FIND(" v ",'Calculation Sheet'!E3)-1)</f>
        <v>Wales</v>
      </c>
      <c r="C5" s="158">
        <v>20</v>
      </c>
      <c r="D5" s="18" t="str">
        <f>RIGHT('Calculation Sheet'!E3,LEN('Calculation Sheet'!E3)-FIND(" v ",'Calculation Sheet'!E3)-2)</f>
        <v>Scotland</v>
      </c>
      <c r="E5" s="158">
        <v>17</v>
      </c>
      <c r="F5" s="38">
        <f t="shared" si="8"/>
        <v>3</v>
      </c>
      <c r="G5" s="38" t="b">
        <f t="shared" si="0"/>
        <v>1</v>
      </c>
      <c r="H5" s="38" t="b">
        <f t="shared" si="1"/>
        <v>0</v>
      </c>
      <c r="I5" s="38" t="b">
        <f t="shared" si="2"/>
        <v>1</v>
      </c>
      <c r="J5" s="38" t="b">
        <f t="shared" si="9"/>
        <v>0</v>
      </c>
      <c r="K5" s="38" t="b">
        <f t="shared" si="3"/>
        <v>0</v>
      </c>
      <c r="L5" s="38" t="b">
        <f t="shared" si="4"/>
        <v>0</v>
      </c>
      <c r="M5" s="38">
        <f t="shared" si="5"/>
        <v>2</v>
      </c>
      <c r="N5" s="38">
        <f t="shared" si="6"/>
        <v>2</v>
      </c>
      <c r="O5" s="38">
        <f t="shared" si="7"/>
        <v>1</v>
      </c>
      <c r="P5" s="38" t="str">
        <f t="shared" si="10"/>
        <v xml:space="preserve"> </v>
      </c>
    </row>
    <row r="6" spans="1:16">
      <c r="A6" s="18"/>
      <c r="B6" s="18" t="str">
        <f>LEFT('Calculation Sheet'!F3,FIND(" v ",'Calculation Sheet'!F3)-1)</f>
        <v>France</v>
      </c>
      <c r="C6" s="158">
        <v>30</v>
      </c>
      <c r="D6" s="18" t="str">
        <f>RIGHT('Calculation Sheet'!F3,LEN('Calculation Sheet'!F3)-FIND(" v ",'Calculation Sheet'!F3)-2)</f>
        <v>Ireland</v>
      </c>
      <c r="E6" s="158">
        <v>24</v>
      </c>
      <c r="F6" s="38">
        <f t="shared" si="8"/>
        <v>6</v>
      </c>
      <c r="G6" s="38" t="b">
        <f t="shared" si="0"/>
        <v>1</v>
      </c>
      <c r="H6" s="38" t="b">
        <f t="shared" si="1"/>
        <v>0</v>
      </c>
      <c r="I6" s="38" t="b">
        <f t="shared" si="2"/>
        <v>1</v>
      </c>
      <c r="J6" s="38" t="b">
        <f t="shared" si="9"/>
        <v>0</v>
      </c>
      <c r="K6" s="38" t="b">
        <f t="shared" si="3"/>
        <v>0</v>
      </c>
      <c r="L6" s="38" t="b">
        <f t="shared" si="4"/>
        <v>0</v>
      </c>
      <c r="M6" s="38">
        <f t="shared" si="5"/>
        <v>2</v>
      </c>
      <c r="N6" s="38">
        <f t="shared" si="6"/>
        <v>2</v>
      </c>
      <c r="O6" s="38">
        <f t="shared" si="7"/>
        <v>1</v>
      </c>
      <c r="P6" s="38" t="str">
        <f t="shared" si="10"/>
        <v xml:space="preserve"> </v>
      </c>
    </row>
    <row r="7" spans="1:16">
      <c r="A7" s="18"/>
      <c r="B7" s="18" t="str">
        <f>LEFT('Calculation Sheet'!G3,FIND(" v ",'Calculation Sheet'!G3)-1)</f>
        <v>Italy</v>
      </c>
      <c r="C7" s="158">
        <v>0</v>
      </c>
      <c r="D7" s="18" t="str">
        <f>RIGHT('Calculation Sheet'!G3,LEN('Calculation Sheet'!G3)-FIND(" v ",'Calculation Sheet'!G3)-2)</f>
        <v>England</v>
      </c>
      <c r="E7" s="158">
        <v>33</v>
      </c>
      <c r="F7" s="38">
        <f t="shared" si="8"/>
        <v>-33</v>
      </c>
      <c r="G7" s="38" t="b">
        <f t="shared" si="0"/>
        <v>1</v>
      </c>
      <c r="H7" s="38" t="b">
        <f t="shared" si="1"/>
        <v>0</v>
      </c>
      <c r="I7" s="38" t="b">
        <f t="shared" si="2"/>
        <v>0</v>
      </c>
      <c r="J7" s="38" t="b">
        <f t="shared" si="9"/>
        <v>0</v>
      </c>
      <c r="K7" s="38" t="b">
        <f t="shared" si="3"/>
        <v>0</v>
      </c>
      <c r="L7" s="38" t="b">
        <f t="shared" si="4"/>
        <v>1</v>
      </c>
      <c r="M7" s="38">
        <f t="shared" si="5"/>
        <v>4</v>
      </c>
      <c r="N7" s="38">
        <f t="shared" si="6"/>
        <v>5</v>
      </c>
      <c r="O7" s="38">
        <f t="shared" si="7"/>
        <v>4</v>
      </c>
      <c r="P7" s="38" t="str">
        <f t="shared" si="10"/>
        <v xml:space="preserve"> </v>
      </c>
    </row>
    <row r="8" spans="1:16">
      <c r="A8" s="19" t="s">
        <v>159</v>
      </c>
      <c r="B8" s="148" t="str">
        <f>LEFT('Calculation Sheet'!H3,FIND(" v ",'Calculation Sheet'!H3)-1)</f>
        <v>Scotland</v>
      </c>
      <c r="C8" s="159">
        <v>17</v>
      </c>
      <c r="D8" s="148" t="str">
        <f>RIGHT('Calculation Sheet'!H3,LEN('Calculation Sheet'!H3)-FIND(" v ",'Calculation Sheet'!H3)-2)</f>
        <v>France</v>
      </c>
      <c r="E8" s="159">
        <v>36</v>
      </c>
      <c r="F8" s="38">
        <f t="shared" si="8"/>
        <v>-19</v>
      </c>
      <c r="G8" s="38" t="b">
        <f t="shared" si="0"/>
        <v>1</v>
      </c>
      <c r="H8" s="38" t="b">
        <f t="shared" si="1"/>
        <v>0</v>
      </c>
      <c r="I8" s="38" t="b">
        <f t="shared" si="2"/>
        <v>0</v>
      </c>
      <c r="J8" s="38" t="b">
        <f t="shared" si="9"/>
        <v>0</v>
      </c>
      <c r="K8" s="38" t="b">
        <f t="shared" si="3"/>
        <v>0</v>
      </c>
      <c r="L8" s="38" t="b">
        <f t="shared" si="4"/>
        <v>1</v>
      </c>
      <c r="M8" s="38">
        <f t="shared" si="5"/>
        <v>4</v>
      </c>
      <c r="N8" s="38">
        <f t="shared" si="6"/>
        <v>5</v>
      </c>
      <c r="O8" s="38">
        <f t="shared" si="7"/>
        <v>4</v>
      </c>
      <c r="P8" s="38" t="str">
        <f t="shared" si="10"/>
        <v xml:space="preserve"> </v>
      </c>
    </row>
    <row r="9" spans="1:16">
      <c r="A9" s="19"/>
      <c r="B9" s="148" t="str">
        <f>LEFT('Calculation Sheet'!I3,FIND(" v ",'Calculation Sheet'!I3)-1)</f>
        <v>England</v>
      </c>
      <c r="C9" s="159">
        <v>23</v>
      </c>
      <c r="D9" s="148" t="str">
        <f>RIGHT('Calculation Sheet'!I3,LEN('Calculation Sheet'!I3)-FIND(" v ",'Calculation Sheet'!I3)-2)</f>
        <v>Wales</v>
      </c>
      <c r="E9" s="159">
        <v>19</v>
      </c>
      <c r="F9" s="38">
        <f t="shared" si="8"/>
        <v>4</v>
      </c>
      <c r="G9" s="38" t="b">
        <f t="shared" si="0"/>
        <v>1</v>
      </c>
      <c r="H9" s="38" t="b">
        <f t="shared" si="1"/>
        <v>0</v>
      </c>
      <c r="I9" s="38" t="b">
        <f t="shared" si="2"/>
        <v>1</v>
      </c>
      <c r="J9" s="38" t="b">
        <f t="shared" si="9"/>
        <v>0</v>
      </c>
      <c r="K9" s="38" t="b">
        <f t="shared" si="3"/>
        <v>0</v>
      </c>
      <c r="L9" s="38" t="b">
        <f t="shared" si="4"/>
        <v>0</v>
      </c>
      <c r="M9" s="38">
        <f t="shared" si="5"/>
        <v>2</v>
      </c>
      <c r="N9" s="38">
        <f t="shared" si="6"/>
        <v>2</v>
      </c>
      <c r="O9" s="38">
        <f t="shared" si="7"/>
        <v>1</v>
      </c>
      <c r="P9" s="38" t="str">
        <f t="shared" si="10"/>
        <v xml:space="preserve"> </v>
      </c>
    </row>
    <row r="10" spans="1:16">
      <c r="A10" s="19"/>
      <c r="B10" s="148" t="str">
        <f>LEFT('Calculation Sheet'!J3,FIND(" v ",'Calculation Sheet'!J3)-1)</f>
        <v>Ireland</v>
      </c>
      <c r="C10" s="159">
        <v>57</v>
      </c>
      <c r="D10" s="148" t="str">
        <f>RIGHT('Calculation Sheet'!J3,LEN('Calculation Sheet'!J3)-FIND(" v ",'Calculation Sheet'!J3)-2)</f>
        <v>Italy</v>
      </c>
      <c r="E10" s="159">
        <v>6</v>
      </c>
      <c r="F10" s="38">
        <f t="shared" si="8"/>
        <v>51</v>
      </c>
      <c r="G10" s="38" t="b">
        <f t="shared" si="0"/>
        <v>1</v>
      </c>
      <c r="H10" s="38" t="b">
        <f t="shared" si="1"/>
        <v>1</v>
      </c>
      <c r="I10" s="38" t="b">
        <f t="shared" si="2"/>
        <v>0</v>
      </c>
      <c r="J10" s="38" t="b">
        <f t="shared" si="9"/>
        <v>0</v>
      </c>
      <c r="K10" s="38" t="b">
        <f t="shared" si="3"/>
        <v>0</v>
      </c>
      <c r="L10" s="38" t="b">
        <f t="shared" si="4"/>
        <v>0</v>
      </c>
      <c r="M10" s="38">
        <f t="shared" si="5"/>
        <v>2</v>
      </c>
      <c r="N10" s="38">
        <f t="shared" si="6"/>
        <v>1</v>
      </c>
      <c r="O10" s="38">
        <f t="shared" si="7"/>
        <v>2</v>
      </c>
      <c r="P10" s="38" t="str">
        <f t="shared" si="10"/>
        <v xml:space="preserve"> </v>
      </c>
    </row>
    <row r="11" spans="1:16">
      <c r="A11" s="20" t="s">
        <v>160</v>
      </c>
      <c r="B11" s="149" t="str">
        <f>LEFT('Calculation Sheet'!K3,FIND(" v ",'Calculation Sheet'!K3)-1)</f>
        <v>Wales</v>
      </c>
      <c r="C11" s="160">
        <v>9</v>
      </c>
      <c r="D11" s="149" t="str">
        <f>RIGHT('Calculation Sheet'!K3,LEN('Calculation Sheet'!K3)-FIND(" v ",'Calculation Sheet'!K3)-2)</f>
        <v>France</v>
      </c>
      <c r="E11" s="160">
        <v>13</v>
      </c>
      <c r="F11" s="38">
        <f t="shared" si="8"/>
        <v>-4</v>
      </c>
      <c r="G11" s="38" t="b">
        <f t="shared" si="0"/>
        <v>1</v>
      </c>
      <c r="H11" s="38" t="b">
        <f t="shared" si="1"/>
        <v>0</v>
      </c>
      <c r="I11" s="38" t="b">
        <f t="shared" si="2"/>
        <v>0</v>
      </c>
      <c r="J11" s="38" t="b">
        <f t="shared" si="9"/>
        <v>0</v>
      </c>
      <c r="K11" s="38" t="b">
        <f t="shared" si="3"/>
        <v>1</v>
      </c>
      <c r="L11" s="38" t="b">
        <f t="shared" si="4"/>
        <v>0</v>
      </c>
      <c r="M11" s="38">
        <f t="shared" si="5"/>
        <v>4</v>
      </c>
      <c r="N11" s="38">
        <f t="shared" si="6"/>
        <v>4</v>
      </c>
      <c r="O11" s="38">
        <f t="shared" si="7"/>
        <v>5</v>
      </c>
      <c r="P11" s="38" t="str">
        <f t="shared" si="10"/>
        <v xml:space="preserve"> </v>
      </c>
    </row>
    <row r="12" spans="1:16">
      <c r="A12" s="20"/>
      <c r="B12" s="149" t="str">
        <f>LEFT('Calculation Sheet'!L3,FIND(" v ",'Calculation Sheet'!L3)-1)</f>
        <v>Italy</v>
      </c>
      <c r="C12" s="160">
        <v>22</v>
      </c>
      <c r="D12" s="149" t="str">
        <f>RIGHT('Calculation Sheet'!L3,LEN('Calculation Sheet'!L3)-FIND(" v ",'Calculation Sheet'!L3)-2)</f>
        <v>Scotland</v>
      </c>
      <c r="E12" s="160">
        <v>33</v>
      </c>
      <c r="F12" s="38">
        <f t="shared" si="8"/>
        <v>-11</v>
      </c>
      <c r="G12" s="38" t="b">
        <f t="shared" si="0"/>
        <v>1</v>
      </c>
      <c r="H12" s="38" t="b">
        <f t="shared" si="1"/>
        <v>0</v>
      </c>
      <c r="I12" s="38" t="b">
        <f t="shared" si="2"/>
        <v>0</v>
      </c>
      <c r="J12" s="38" t="b">
        <f t="shared" si="9"/>
        <v>0</v>
      </c>
      <c r="K12" s="38" t="b">
        <f t="shared" si="3"/>
        <v>0</v>
      </c>
      <c r="L12" s="38" t="b">
        <f t="shared" si="4"/>
        <v>1</v>
      </c>
      <c r="M12" s="38">
        <f t="shared" si="5"/>
        <v>4</v>
      </c>
      <c r="N12" s="38">
        <f t="shared" si="6"/>
        <v>5</v>
      </c>
      <c r="O12" s="38">
        <f t="shared" si="7"/>
        <v>4</v>
      </c>
      <c r="P12" s="38" t="str">
        <f t="shared" si="10"/>
        <v xml:space="preserve"> </v>
      </c>
    </row>
    <row r="13" spans="1:16">
      <c r="A13" s="20"/>
      <c r="B13" s="149" t="str">
        <f>LEFT('Calculation Sheet'!M3,FIND(" v ",'Calculation Sheet'!M3)-1)</f>
        <v>England</v>
      </c>
      <c r="C13" s="160">
        <v>15</v>
      </c>
      <c r="D13" s="149" t="str">
        <f>RIGHT('Calculation Sheet'!M3,LEN('Calculation Sheet'!M3)-FIND(" v ",'Calculation Sheet'!M3)-2)</f>
        <v>Ireland</v>
      </c>
      <c r="E13" s="160">
        <v>32</v>
      </c>
      <c r="F13" s="38">
        <f t="shared" si="8"/>
        <v>-17</v>
      </c>
      <c r="G13" s="38" t="b">
        <f t="shared" si="0"/>
        <v>1</v>
      </c>
      <c r="H13" s="38" t="b">
        <f t="shared" si="1"/>
        <v>0</v>
      </c>
      <c r="I13" s="38" t="b">
        <f t="shared" si="2"/>
        <v>0</v>
      </c>
      <c r="J13" s="38" t="b">
        <f t="shared" si="9"/>
        <v>0</v>
      </c>
      <c r="K13" s="38" t="b">
        <f t="shared" si="3"/>
        <v>0</v>
      </c>
      <c r="L13" s="38" t="b">
        <f t="shared" si="4"/>
        <v>1</v>
      </c>
      <c r="M13" s="38">
        <f t="shared" si="5"/>
        <v>4</v>
      </c>
      <c r="N13" s="38">
        <f t="shared" si="6"/>
        <v>5</v>
      </c>
      <c r="O13" s="38">
        <f t="shared" si="7"/>
        <v>4</v>
      </c>
      <c r="P13" s="38" t="str">
        <f t="shared" si="10"/>
        <v xml:space="preserve"> </v>
      </c>
    </row>
    <row r="14" spans="1:16">
      <c r="A14" s="21" t="s">
        <v>161</v>
      </c>
      <c r="B14" s="150" t="str">
        <f>LEFT('Calculation Sheet'!N3,FIND(" v ",'Calculation Sheet'!N3)-1)</f>
        <v>Wales</v>
      </c>
      <c r="C14" s="161"/>
      <c r="D14" s="150" t="str">
        <f>RIGHT('Calculation Sheet'!N3,LEN('Calculation Sheet'!N3)-FIND(" v ",'Calculation Sheet'!N3)-2)</f>
        <v>Italy</v>
      </c>
      <c r="E14" s="161"/>
      <c r="F14" s="38">
        <f t="shared" si="8"/>
        <v>0</v>
      </c>
      <c r="G14" s="38" t="b">
        <f t="shared" si="0"/>
        <v>0</v>
      </c>
      <c r="H14" s="38" t="b">
        <f t="shared" si="1"/>
        <v>0</v>
      </c>
      <c r="I14" s="38" t="b">
        <f t="shared" si="2"/>
        <v>0</v>
      </c>
      <c r="J14" s="38" t="b">
        <f t="shared" si="9"/>
        <v>0</v>
      </c>
      <c r="K14" s="38" t="b">
        <f t="shared" si="3"/>
        <v>0</v>
      </c>
      <c r="L14" s="38" t="b">
        <f t="shared" si="4"/>
        <v>0</v>
      </c>
      <c r="M14" s="38" t="str">
        <f t="shared" si="5"/>
        <v xml:space="preserve"> </v>
      </c>
      <c r="N14" s="38" t="str">
        <f t="shared" si="6"/>
        <v xml:space="preserve"> </v>
      </c>
      <c r="O14" s="38" t="str">
        <f t="shared" si="7"/>
        <v xml:space="preserve"> </v>
      </c>
      <c r="P14" s="38" t="str">
        <f t="shared" si="10"/>
        <v xml:space="preserve"> </v>
      </c>
    </row>
    <row r="15" spans="1:16">
      <c r="A15" s="21"/>
      <c r="B15" s="150" t="str">
        <f>LEFT('Calculation Sheet'!O3,FIND(" v ",'Calculation Sheet'!O3)-1)</f>
        <v>Ireland</v>
      </c>
      <c r="C15" s="161"/>
      <c r="D15" s="150" t="str">
        <f>RIGHT('Calculation Sheet'!O3,LEN('Calculation Sheet'!O3)-FIND(" v ",'Calculation Sheet'!O3)-2)</f>
        <v>Scotland</v>
      </c>
      <c r="E15" s="161"/>
      <c r="F15" s="38">
        <f t="shared" si="8"/>
        <v>0</v>
      </c>
      <c r="G15" s="38" t="b">
        <f t="shared" si="0"/>
        <v>0</v>
      </c>
      <c r="H15" s="38" t="b">
        <f t="shared" si="1"/>
        <v>0</v>
      </c>
      <c r="I15" s="38" t="b">
        <f t="shared" si="2"/>
        <v>0</v>
      </c>
      <c r="J15" s="38" t="b">
        <f t="shared" si="9"/>
        <v>0</v>
      </c>
      <c r="K15" s="38" t="b">
        <f t="shared" si="3"/>
        <v>0</v>
      </c>
      <c r="L15" s="38" t="b">
        <f t="shared" si="4"/>
        <v>0</v>
      </c>
      <c r="M15" s="38" t="str">
        <f t="shared" si="5"/>
        <v xml:space="preserve"> </v>
      </c>
      <c r="N15" s="38" t="str">
        <f t="shared" si="6"/>
        <v xml:space="preserve"> </v>
      </c>
      <c r="O15" s="38" t="str">
        <f t="shared" si="7"/>
        <v xml:space="preserve"> </v>
      </c>
      <c r="P15" s="38" t="str">
        <f t="shared" si="10"/>
        <v xml:space="preserve"> </v>
      </c>
    </row>
    <row r="16" spans="1:16">
      <c r="A16" s="21"/>
      <c r="B16" s="150" t="str">
        <f>LEFT('Calculation Sheet'!P3,FIND(" v ",'Calculation Sheet'!P3)-1)</f>
        <v>France</v>
      </c>
      <c r="C16" s="161"/>
      <c r="D16" s="150" t="str">
        <f>RIGHT('Calculation Sheet'!P3,LEN('Calculation Sheet'!P3)-FIND(" v ",'Calculation Sheet'!P3)-2)</f>
        <v>England</v>
      </c>
      <c r="E16" s="161"/>
      <c r="F16" s="38">
        <f t="shared" si="8"/>
        <v>0</v>
      </c>
      <c r="G16" s="38" t="b">
        <f t="shared" si="0"/>
        <v>0</v>
      </c>
      <c r="H16" s="38" t="b">
        <f t="shared" si="1"/>
        <v>0</v>
      </c>
      <c r="I16" s="38" t="b">
        <f t="shared" si="2"/>
        <v>0</v>
      </c>
      <c r="J16" s="38" t="b">
        <f>AND(F16=0, G16=TRUE)</f>
        <v>0</v>
      </c>
      <c r="K16" s="38" t="b">
        <f t="shared" si="3"/>
        <v>0</v>
      </c>
      <c r="L16" s="38" t="b">
        <f t="shared" si="4"/>
        <v>0</v>
      </c>
      <c r="M16" s="38" t="str">
        <f t="shared" si="5"/>
        <v xml:space="preserve"> </v>
      </c>
      <c r="N16" s="38" t="str">
        <f t="shared" si="6"/>
        <v xml:space="preserve"> </v>
      </c>
      <c r="O16" s="38" t="str">
        <f t="shared" si="7"/>
        <v xml:space="preserve"> </v>
      </c>
      <c r="P16" s="38" t="str">
        <f>IF(O16="D","D", " ")</f>
        <v xml:space="preserve"> </v>
      </c>
    </row>
    <row r="22" spans="2:3">
      <c r="B22" s="162"/>
      <c r="C22" s="162"/>
    </row>
    <row r="23" spans="2:3">
      <c r="B23" s="162"/>
      <c r="C23" s="162"/>
    </row>
    <row r="24" spans="2:3">
      <c r="B24" s="162"/>
      <c r="C24" s="162"/>
    </row>
    <row r="25" spans="2:3">
      <c r="B25" s="162"/>
      <c r="C25" s="162"/>
    </row>
    <row r="26" spans="2:3">
      <c r="B26" s="162"/>
      <c r="C26" s="162"/>
    </row>
    <row r="27" spans="2:3">
      <c r="B27" s="162"/>
      <c r="C27" s="162"/>
    </row>
  </sheetData>
  <sheetProtection sheet="1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61"/>
  <sheetViews>
    <sheetView workbookViewId="0">
      <selection activeCell="A25" sqref="A25:XFD25"/>
    </sheetView>
  </sheetViews>
  <sheetFormatPr defaultRowHeight="12.75"/>
  <cols>
    <col min="2" max="2" width="21" bestFit="1" customWidth="1"/>
    <col min="3" max="3" width="16.140625" customWidth="1"/>
    <col min="4" max="4" width="16.28515625" customWidth="1"/>
    <col min="5" max="7" width="16.140625" customWidth="1"/>
    <col min="8" max="8" width="15" style="1" bestFit="1" customWidth="1"/>
    <col min="9" max="9" width="9.85546875" style="1" customWidth="1"/>
  </cols>
  <sheetData>
    <row r="1" spans="2:14">
      <c r="C1" s="151" t="s">
        <v>162</v>
      </c>
    </row>
    <row r="3" spans="2:14">
      <c r="B3" s="31" t="s">
        <v>10</v>
      </c>
      <c r="C3" s="12" t="s">
        <v>163</v>
      </c>
      <c r="D3" s="13" t="s">
        <v>158</v>
      </c>
      <c r="E3" s="14" t="s">
        <v>159</v>
      </c>
      <c r="F3" s="15" t="s">
        <v>160</v>
      </c>
      <c r="G3" s="16" t="s">
        <v>161</v>
      </c>
      <c r="H3" s="22" t="s">
        <v>164</v>
      </c>
      <c r="I3" s="22" t="s">
        <v>165</v>
      </c>
      <c r="M3" s="1"/>
      <c r="N3" s="1"/>
    </row>
    <row r="4" spans="2:14">
      <c r="B4" s="31" t="str">
        <f>'Player Guesses'!B14</f>
        <v>James Stones</v>
      </c>
      <c r="C4" s="12">
        <f>SUM('Calculation Sheet'!$B14:$D14)</f>
        <v>24</v>
      </c>
      <c r="D4" s="13">
        <f>SUM('Calculation Sheet'!$E14:$G14)</f>
        <v>16</v>
      </c>
      <c r="E4" s="14">
        <f>SUM('Calculation Sheet'!$H14:$J14)</f>
        <v>24</v>
      </c>
      <c r="F4" s="15">
        <f>SUM('Calculation Sheet'!$K14:$M14)</f>
        <v>18</v>
      </c>
      <c r="G4" s="16">
        <f>SUM('Calculation Sheet'!$N14:$P14)</f>
        <v>0</v>
      </c>
      <c r="H4" s="22">
        <f t="shared" ref="H4:H35" si="0">SUM(C4:G4)</f>
        <v>82</v>
      </c>
      <c r="I4" s="22">
        <f t="shared" ref="I4:I35" si="1">RANK(H4,H$4:H$56)</f>
        <v>1</v>
      </c>
    </row>
    <row r="5" spans="2:14">
      <c r="B5" s="31" t="str">
        <f>'Player Guesses'!B24</f>
        <v>Morris Berrie</v>
      </c>
      <c r="C5" s="12">
        <f>SUM('Calculation Sheet'!$B24:$D24)</f>
        <v>24</v>
      </c>
      <c r="D5" s="13">
        <f>SUM('Calculation Sheet'!$E24:$G24)</f>
        <v>16</v>
      </c>
      <c r="E5" s="14">
        <f>SUM('Calculation Sheet'!$H24:$J24)</f>
        <v>21</v>
      </c>
      <c r="F5" s="15">
        <f>SUM('Calculation Sheet'!$K24:$M24)</f>
        <v>21</v>
      </c>
      <c r="G5" s="16">
        <f>SUM('Calculation Sheet'!$N24:$P24)</f>
        <v>0</v>
      </c>
      <c r="H5" s="22">
        <f t="shared" si="0"/>
        <v>82</v>
      </c>
      <c r="I5" s="22">
        <f t="shared" si="1"/>
        <v>1</v>
      </c>
    </row>
    <row r="6" spans="2:14">
      <c r="B6" s="31" t="str">
        <f>'Player Guesses'!B7</f>
        <v>Ben Muir</v>
      </c>
      <c r="C6" s="12">
        <f>SUM('Calculation Sheet'!$B7:$D7)</f>
        <v>24</v>
      </c>
      <c r="D6" s="13">
        <f>SUM('Calculation Sheet'!$E7:$G7)</f>
        <v>16</v>
      </c>
      <c r="E6" s="14">
        <f>SUM('Calculation Sheet'!$H7:$J7)</f>
        <v>21</v>
      </c>
      <c r="F6" s="15">
        <f>SUM('Calculation Sheet'!$K7:$M7)</f>
        <v>18</v>
      </c>
      <c r="G6" s="16">
        <f>SUM('Calculation Sheet'!$N7:$P7)</f>
        <v>0</v>
      </c>
      <c r="H6" s="22">
        <f t="shared" si="0"/>
        <v>79</v>
      </c>
      <c r="I6" s="22">
        <f t="shared" si="1"/>
        <v>3</v>
      </c>
    </row>
    <row r="7" spans="2:14">
      <c r="B7" s="31" t="str">
        <f>'Player Guesses'!B35</f>
        <v>Steve Hart</v>
      </c>
      <c r="C7" s="12">
        <f>SUM('Calculation Sheet'!$B35:$D35)</f>
        <v>24</v>
      </c>
      <c r="D7" s="13">
        <f>SUM('Calculation Sheet'!$E35:$G35)</f>
        <v>13</v>
      </c>
      <c r="E7" s="14">
        <f>SUM('Calculation Sheet'!$H35:$J35)</f>
        <v>24</v>
      </c>
      <c r="F7" s="15">
        <f>SUM('Calculation Sheet'!$K35:$M35)</f>
        <v>18</v>
      </c>
      <c r="G7" s="16">
        <f>SUM('Calculation Sheet'!$N35:$P35)</f>
        <v>0</v>
      </c>
      <c r="H7" s="22">
        <f t="shared" si="0"/>
        <v>79</v>
      </c>
      <c r="I7" s="22">
        <f t="shared" si="1"/>
        <v>3</v>
      </c>
    </row>
    <row r="8" spans="2:14">
      <c r="B8" s="31" t="str">
        <f>'Player Guesses'!B16</f>
        <v>John Hull</v>
      </c>
      <c r="C8" s="12">
        <f>SUM('Calculation Sheet'!$B16:$D16)</f>
        <v>24</v>
      </c>
      <c r="D8" s="13">
        <f>SUM('Calculation Sheet'!$E16:$G16)</f>
        <v>16</v>
      </c>
      <c r="E8" s="14">
        <f>SUM('Calculation Sheet'!$H16:$J16)</f>
        <v>21</v>
      </c>
      <c r="F8" s="15">
        <f>SUM('Calculation Sheet'!$K16:$M16)</f>
        <v>16</v>
      </c>
      <c r="G8" s="16">
        <f>SUM('Calculation Sheet'!$N16:$P16)</f>
        <v>0</v>
      </c>
      <c r="H8" s="22">
        <f t="shared" si="0"/>
        <v>77</v>
      </c>
      <c r="I8" s="22">
        <f t="shared" si="1"/>
        <v>5</v>
      </c>
    </row>
    <row r="9" spans="2:14">
      <c r="B9" s="31" t="str">
        <f>'Player Guesses'!B4</f>
        <v>Alison Swaden</v>
      </c>
      <c r="C9" s="12">
        <f>SUM('Calculation Sheet'!$B4:$D4)</f>
        <v>24</v>
      </c>
      <c r="D9" s="13">
        <f>SUM('Calculation Sheet'!$E4:$G4)</f>
        <v>16</v>
      </c>
      <c r="E9" s="14">
        <f>SUM('Calculation Sheet'!$H4:$J4)</f>
        <v>21</v>
      </c>
      <c r="F9" s="15">
        <f>SUM('Calculation Sheet'!$K4:$M4)</f>
        <v>16</v>
      </c>
      <c r="G9" s="16">
        <f>SUM('Calculation Sheet'!$N4:$P4)</f>
        <v>0</v>
      </c>
      <c r="H9" s="22">
        <f t="shared" si="0"/>
        <v>77</v>
      </c>
      <c r="I9" s="22">
        <f t="shared" si="1"/>
        <v>5</v>
      </c>
    </row>
    <row r="10" spans="2:14">
      <c r="B10" s="31" t="str">
        <f>'Player Guesses'!B27</f>
        <v>Philip Mitchelmore</v>
      </c>
      <c r="C10" s="12">
        <f>SUM('Calculation Sheet'!$B27:$D27)</f>
        <v>24</v>
      </c>
      <c r="D10" s="13">
        <f>SUM('Calculation Sheet'!$E27:$G27)</f>
        <v>8</v>
      </c>
      <c r="E10" s="14">
        <f>SUM('Calculation Sheet'!$H27:$J27)</f>
        <v>21</v>
      </c>
      <c r="F10" s="15">
        <f>SUM('Calculation Sheet'!$K27:$M27)</f>
        <v>21</v>
      </c>
      <c r="G10" s="16">
        <f>SUM('Calculation Sheet'!$N27:$P27)</f>
        <v>0</v>
      </c>
      <c r="H10" s="22">
        <f t="shared" si="0"/>
        <v>74</v>
      </c>
      <c r="I10" s="22">
        <f t="shared" si="1"/>
        <v>7</v>
      </c>
    </row>
    <row r="11" spans="2:14">
      <c r="B11" s="31" t="str">
        <f>'Player Guesses'!B12</f>
        <v>Fleur O'Dell</v>
      </c>
      <c r="C11" s="12">
        <f>SUM('Calculation Sheet'!$B12:$D12)</f>
        <v>16</v>
      </c>
      <c r="D11" s="13">
        <f>SUM('Calculation Sheet'!$E12:$G12)</f>
        <v>24</v>
      </c>
      <c r="E11" s="14">
        <f>SUM('Calculation Sheet'!$H12:$J12)</f>
        <v>8</v>
      </c>
      <c r="F11" s="15">
        <f>SUM('Calculation Sheet'!$K12:$M12)</f>
        <v>24</v>
      </c>
      <c r="G11" s="16">
        <f>SUM('Calculation Sheet'!$N12:$P12)</f>
        <v>0</v>
      </c>
      <c r="H11" s="22">
        <f t="shared" si="0"/>
        <v>72</v>
      </c>
      <c r="I11" s="22">
        <f t="shared" si="1"/>
        <v>8</v>
      </c>
      <c r="L11" s="155"/>
    </row>
    <row r="12" spans="2:14">
      <c r="B12" s="31" t="str">
        <f>'Player Guesses'!B28</f>
        <v>Richard Sulston</v>
      </c>
      <c r="C12" s="12">
        <f>SUM('Calculation Sheet'!$B28:$D28)</f>
        <v>21</v>
      </c>
      <c r="D12" s="13">
        <f>SUM('Calculation Sheet'!$E28:$G28)</f>
        <v>16</v>
      </c>
      <c r="E12" s="14">
        <f>SUM('Calculation Sheet'!$H28:$J28)</f>
        <v>21</v>
      </c>
      <c r="F12" s="15">
        <f>SUM('Calculation Sheet'!$K28:$M28)</f>
        <v>13</v>
      </c>
      <c r="G12" s="16">
        <f>SUM('Calculation Sheet'!$N28:$P28)</f>
        <v>0</v>
      </c>
      <c r="H12" s="22">
        <f t="shared" si="0"/>
        <v>71</v>
      </c>
      <c r="I12" s="22">
        <f t="shared" si="1"/>
        <v>9</v>
      </c>
    </row>
    <row r="13" spans="2:14">
      <c r="B13" s="31" t="str">
        <f>'Player Guesses'!B6</f>
        <v>Anna Hull</v>
      </c>
      <c r="C13" s="12">
        <f>SUM('Calculation Sheet'!$B6:$D6)</f>
        <v>16</v>
      </c>
      <c r="D13" s="13">
        <f>SUM('Calculation Sheet'!$E6:$G6)</f>
        <v>16</v>
      </c>
      <c r="E13" s="14">
        <f>SUM('Calculation Sheet'!$H6:$J6)</f>
        <v>21</v>
      </c>
      <c r="F13" s="15">
        <f>SUM('Calculation Sheet'!$K6:$M6)</f>
        <v>18</v>
      </c>
      <c r="G13" s="16">
        <f>SUM('Calculation Sheet'!$N6:$P6)</f>
        <v>0</v>
      </c>
      <c r="H13" s="22">
        <f t="shared" si="0"/>
        <v>71</v>
      </c>
      <c r="I13" s="22">
        <f t="shared" si="1"/>
        <v>9</v>
      </c>
    </row>
    <row r="14" spans="2:14">
      <c r="B14" s="31" t="str">
        <f>'Player Guesses'!B11</f>
        <v>Dudley Stones</v>
      </c>
      <c r="C14" s="12">
        <f>SUM('Calculation Sheet'!$B11:$D11)</f>
        <v>13</v>
      </c>
      <c r="D14" s="13">
        <f>SUM('Calculation Sheet'!$E11:$G11)</f>
        <v>16</v>
      </c>
      <c r="E14" s="14">
        <f>SUM('Calculation Sheet'!$H11:$J11)</f>
        <v>24</v>
      </c>
      <c r="F14" s="15">
        <f>SUM('Calculation Sheet'!$K11:$M11)</f>
        <v>16</v>
      </c>
      <c r="G14" s="16">
        <f>SUM('Calculation Sheet'!$N11:$P11)</f>
        <v>0</v>
      </c>
      <c r="H14" s="22">
        <f t="shared" si="0"/>
        <v>69</v>
      </c>
      <c r="I14" s="22">
        <f t="shared" si="1"/>
        <v>11</v>
      </c>
    </row>
    <row r="15" spans="2:14">
      <c r="B15" s="31" t="str">
        <f>'Player Guesses'!B22</f>
        <v>Matt Scurlock</v>
      </c>
      <c r="C15" s="12">
        <f>SUM('Calculation Sheet'!$B22:$D22)</f>
        <v>13</v>
      </c>
      <c r="D15" s="13">
        <f>SUM('Calculation Sheet'!$E22:$G22)</f>
        <v>16</v>
      </c>
      <c r="E15" s="14">
        <f>SUM('Calculation Sheet'!$H22:$J22)</f>
        <v>21</v>
      </c>
      <c r="F15" s="15">
        <f>SUM('Calculation Sheet'!$K22:$M22)</f>
        <v>18</v>
      </c>
      <c r="G15" s="16">
        <f>SUM('Calculation Sheet'!$N22:$P22)</f>
        <v>0</v>
      </c>
      <c r="H15" s="22">
        <f t="shared" si="0"/>
        <v>68</v>
      </c>
      <c r="I15" s="22">
        <f t="shared" si="1"/>
        <v>12</v>
      </c>
    </row>
    <row r="16" spans="2:14">
      <c r="B16" s="31" t="str">
        <f>'Player Guesses'!B29</f>
        <v>Robert Jones</v>
      </c>
      <c r="C16" s="12">
        <f>SUM('Calculation Sheet'!$B29:$D29)</f>
        <v>13</v>
      </c>
      <c r="D16" s="13">
        <f>SUM('Calculation Sheet'!$E29:$G29)</f>
        <v>24</v>
      </c>
      <c r="E16" s="14">
        <f>SUM('Calculation Sheet'!$H29:$J29)</f>
        <v>21</v>
      </c>
      <c r="F16" s="15">
        <f>SUM('Calculation Sheet'!$K29:$M29)</f>
        <v>8</v>
      </c>
      <c r="G16" s="16">
        <f>SUM('Calculation Sheet'!$N29:$P29)</f>
        <v>0</v>
      </c>
      <c r="H16" s="22">
        <f t="shared" si="0"/>
        <v>66</v>
      </c>
      <c r="I16" s="22">
        <f t="shared" si="1"/>
        <v>13</v>
      </c>
    </row>
    <row r="17" spans="2:9">
      <c r="B17" s="31" t="str">
        <f>'Player Guesses'!B34</f>
        <v>Steve Burrows</v>
      </c>
      <c r="C17" s="12">
        <f>SUM('Calculation Sheet'!$B34:$D34)</f>
        <v>13</v>
      </c>
      <c r="D17" s="13">
        <f>SUM('Calculation Sheet'!$E34:$G34)</f>
        <v>16</v>
      </c>
      <c r="E17" s="14">
        <f>SUM('Calculation Sheet'!$H34:$J34)</f>
        <v>24</v>
      </c>
      <c r="F17" s="15">
        <f>SUM('Calculation Sheet'!$K34:$M34)</f>
        <v>13</v>
      </c>
      <c r="G17" s="16">
        <f>SUM('Calculation Sheet'!$N34:$P34)</f>
        <v>0</v>
      </c>
      <c r="H17" s="22">
        <f t="shared" si="0"/>
        <v>66</v>
      </c>
      <c r="I17" s="22">
        <f t="shared" si="1"/>
        <v>13</v>
      </c>
    </row>
    <row r="18" spans="2:9">
      <c r="B18" s="31" t="str">
        <f>'Player Guesses'!B9</f>
        <v>Dawood Parker</v>
      </c>
      <c r="C18" s="12">
        <f>SUM('Calculation Sheet'!$B9:$D9)</f>
        <v>16</v>
      </c>
      <c r="D18" s="13">
        <f>SUM('Calculation Sheet'!$E9:$G9)</f>
        <v>16</v>
      </c>
      <c r="E18" s="14">
        <f>SUM('Calculation Sheet'!$H9:$J9)</f>
        <v>18</v>
      </c>
      <c r="F18" s="15">
        <f>SUM('Calculation Sheet'!$K9:$M9)</f>
        <v>16</v>
      </c>
      <c r="G18" s="16">
        <f>SUM('Calculation Sheet'!$N9:$P9)</f>
        <v>0</v>
      </c>
      <c r="H18" s="22">
        <f t="shared" si="0"/>
        <v>66</v>
      </c>
      <c r="I18" s="22">
        <f t="shared" si="1"/>
        <v>13</v>
      </c>
    </row>
    <row r="19" spans="2:9">
      <c r="B19" s="31" t="str">
        <f>'Player Guesses'!B33</f>
        <v>Stephen Michell</v>
      </c>
      <c r="C19" s="12">
        <f>SUM('Calculation Sheet'!$B33:$D33)</f>
        <v>21</v>
      </c>
      <c r="D19" s="13">
        <f>SUM('Calculation Sheet'!$E33:$G33)</f>
        <v>16</v>
      </c>
      <c r="E19" s="14">
        <f>SUM('Calculation Sheet'!$H33:$J33)</f>
        <v>16</v>
      </c>
      <c r="F19" s="15">
        <f>SUM('Calculation Sheet'!$K33:$M33)</f>
        <v>13</v>
      </c>
      <c r="G19" s="16">
        <f>SUM('Calculation Sheet'!$N33:$P33)</f>
        <v>0</v>
      </c>
      <c r="H19" s="22">
        <f t="shared" si="0"/>
        <v>66</v>
      </c>
      <c r="I19" s="22">
        <f t="shared" si="1"/>
        <v>13</v>
      </c>
    </row>
    <row r="20" spans="2:9">
      <c r="B20" s="31" t="str">
        <f>'Player Guesses'!B31</f>
        <v>Sarah-Jane Crawford</v>
      </c>
      <c r="C20" s="12">
        <f>SUM('Calculation Sheet'!$B31:$D31)</f>
        <v>16</v>
      </c>
      <c r="D20" s="13">
        <f>SUM('Calculation Sheet'!$E31:$G31)</f>
        <v>16</v>
      </c>
      <c r="E20" s="14">
        <f>SUM('Calculation Sheet'!$H31:$J31)</f>
        <v>16</v>
      </c>
      <c r="F20" s="15">
        <f>SUM('Calculation Sheet'!$K31:$M31)</f>
        <v>18</v>
      </c>
      <c r="G20" s="16">
        <f>SUM('Calculation Sheet'!$N31:$P31)</f>
        <v>0</v>
      </c>
      <c r="H20" s="22">
        <f t="shared" si="0"/>
        <v>66</v>
      </c>
      <c r="I20" s="22">
        <f t="shared" si="1"/>
        <v>13</v>
      </c>
    </row>
    <row r="21" spans="2:9">
      <c r="B21" s="31" t="str">
        <f>'Player Guesses'!B8</f>
        <v>Charlotte Tilbury</v>
      </c>
      <c r="C21" s="12">
        <f>SUM('Calculation Sheet'!$B8:$D8)</f>
        <v>13</v>
      </c>
      <c r="D21" s="13">
        <f>SUM('Calculation Sheet'!$E8:$G8)</f>
        <v>16</v>
      </c>
      <c r="E21" s="14">
        <f>SUM('Calculation Sheet'!$H8:$J8)</f>
        <v>18</v>
      </c>
      <c r="F21" s="15">
        <f>SUM('Calculation Sheet'!$K8:$M8)</f>
        <v>18</v>
      </c>
      <c r="G21" s="16">
        <f>SUM('Calculation Sheet'!$N8:$P8)</f>
        <v>0</v>
      </c>
      <c r="H21" s="22">
        <f t="shared" si="0"/>
        <v>65</v>
      </c>
      <c r="I21" s="22">
        <f t="shared" si="1"/>
        <v>18</v>
      </c>
    </row>
    <row r="22" spans="2:9">
      <c r="B22" s="31" t="str">
        <f>'Player Guesses'!B13</f>
        <v>Harrison Jardine</v>
      </c>
      <c r="C22" s="12">
        <f>SUM('Calculation Sheet'!$B13:$D13)</f>
        <v>16</v>
      </c>
      <c r="D22" s="13">
        <f>SUM('Calculation Sheet'!$E13:$G13)</f>
        <v>16</v>
      </c>
      <c r="E22" s="14">
        <f>SUM('Calculation Sheet'!$H13:$J13)</f>
        <v>18</v>
      </c>
      <c r="F22" s="15">
        <f>SUM('Calculation Sheet'!$K13:$M13)</f>
        <v>10</v>
      </c>
      <c r="G22" s="16">
        <f>SUM('Calculation Sheet'!$N13:$P13)</f>
        <v>0</v>
      </c>
      <c r="H22" s="22">
        <f t="shared" si="0"/>
        <v>60</v>
      </c>
      <c r="I22" s="22">
        <f t="shared" si="1"/>
        <v>19</v>
      </c>
    </row>
    <row r="23" spans="2:9">
      <c r="B23" s="31" t="str">
        <f>'Player Guesses'!B5</f>
        <v>Anna Catchpole</v>
      </c>
      <c r="C23" s="12">
        <f>SUM('Calculation Sheet'!$B5:$D5)</f>
        <v>16</v>
      </c>
      <c r="D23" s="13">
        <f>SUM('Calculation Sheet'!$E5:$G5)</f>
        <v>16</v>
      </c>
      <c r="E23" s="14">
        <f>SUM('Calculation Sheet'!$H5:$J5)</f>
        <v>21</v>
      </c>
      <c r="F23" s="15">
        <f>SUM('Calculation Sheet'!$K5:$M5)</f>
        <v>5</v>
      </c>
      <c r="G23" s="16">
        <f>SUM('Calculation Sheet'!$N5:$P5)</f>
        <v>0</v>
      </c>
      <c r="H23" s="22">
        <f t="shared" si="0"/>
        <v>58</v>
      </c>
      <c r="I23" s="22">
        <f t="shared" si="1"/>
        <v>20</v>
      </c>
    </row>
    <row r="24" spans="2:9">
      <c r="B24" s="31" t="str">
        <f>'Player Guesses'!B15</f>
        <v>Jess Vallis</v>
      </c>
      <c r="C24" s="12">
        <f>SUM('Calculation Sheet'!$B15:$D15)</f>
        <v>16</v>
      </c>
      <c r="D24" s="13">
        <f>SUM('Calculation Sheet'!$E15:$G15)</f>
        <v>16</v>
      </c>
      <c r="E24" s="14">
        <f>SUM('Calculation Sheet'!$H15:$J15)</f>
        <v>18</v>
      </c>
      <c r="F24" s="15">
        <f>SUM('Calculation Sheet'!$K15:$M15)</f>
        <v>8</v>
      </c>
      <c r="G24" s="16">
        <f>SUM('Calculation Sheet'!$N15:$P15)</f>
        <v>0</v>
      </c>
      <c r="H24" s="22">
        <f t="shared" si="0"/>
        <v>58</v>
      </c>
      <c r="I24" s="22">
        <f t="shared" si="1"/>
        <v>20</v>
      </c>
    </row>
    <row r="25" spans="2:9">
      <c r="B25" s="31" t="str">
        <f>'Player Guesses'!B10</f>
        <v>Debbie Hart</v>
      </c>
      <c r="C25" s="12">
        <f>SUM('Calculation Sheet'!$B10:$D10)</f>
        <v>13</v>
      </c>
      <c r="D25" s="13">
        <f>SUM('Calculation Sheet'!$E10:$G10)</f>
        <v>16</v>
      </c>
      <c r="E25" s="14">
        <f>SUM('Calculation Sheet'!$H10:$J10)</f>
        <v>21</v>
      </c>
      <c r="F25" s="15">
        <f>SUM('Calculation Sheet'!$K10:$M10)</f>
        <v>8</v>
      </c>
      <c r="G25" s="16">
        <f>SUM('Calculation Sheet'!$N10:$P10)</f>
        <v>0</v>
      </c>
      <c r="H25" s="22">
        <f t="shared" si="0"/>
        <v>58</v>
      </c>
      <c r="I25" s="22">
        <f t="shared" si="1"/>
        <v>20</v>
      </c>
    </row>
    <row r="26" spans="2:9">
      <c r="B26" s="31" t="str">
        <f>'Player Guesses'!B18</f>
        <v>Jonathan Silverman</v>
      </c>
      <c r="C26" s="12">
        <f>SUM('Calculation Sheet'!$B18:$D18)</f>
        <v>13</v>
      </c>
      <c r="D26" s="13">
        <f>SUM('Calculation Sheet'!$E18:$G18)</f>
        <v>16</v>
      </c>
      <c r="E26" s="14">
        <f>SUM('Calculation Sheet'!$H18:$J18)</f>
        <v>21</v>
      </c>
      <c r="F26" s="15">
        <f>SUM('Calculation Sheet'!$K18:$M18)</f>
        <v>5</v>
      </c>
      <c r="G26" s="16">
        <f>SUM('Calculation Sheet'!$N18:$P18)</f>
        <v>0</v>
      </c>
      <c r="H26" s="22">
        <f t="shared" si="0"/>
        <v>55</v>
      </c>
      <c r="I26" s="22">
        <f t="shared" si="1"/>
        <v>23</v>
      </c>
    </row>
    <row r="27" spans="2:9">
      <c r="B27" s="31" t="str">
        <f>'Player Guesses'!B32</f>
        <v>Stephen Geary</v>
      </c>
      <c r="C27" s="12">
        <f>SUM('Calculation Sheet'!$B32:$D32)</f>
        <v>16</v>
      </c>
      <c r="D27" s="13">
        <f>SUM('Calculation Sheet'!$E32:$G32)</f>
        <v>13</v>
      </c>
      <c r="E27" s="14">
        <f>SUM('Calculation Sheet'!$H32:$J32)</f>
        <v>13</v>
      </c>
      <c r="F27" s="15">
        <f>SUM('Calculation Sheet'!$K32:$M32)</f>
        <v>13</v>
      </c>
      <c r="G27" s="16">
        <f>SUM('Calculation Sheet'!$N32:$P32)</f>
        <v>0</v>
      </c>
      <c r="H27" s="22">
        <f t="shared" si="0"/>
        <v>55</v>
      </c>
      <c r="I27" s="22">
        <f t="shared" si="1"/>
        <v>23</v>
      </c>
    </row>
    <row r="28" spans="2:9">
      <c r="B28" s="31" t="str">
        <f>'Player Guesses'!B25</f>
        <v>Natalie Jones</v>
      </c>
      <c r="C28" s="12">
        <f>SUM('Calculation Sheet'!$B25:$D25)</f>
        <v>10</v>
      </c>
      <c r="D28" s="13">
        <f>SUM('Calculation Sheet'!$E25:$G25)</f>
        <v>13</v>
      </c>
      <c r="E28" s="14">
        <f>SUM('Calculation Sheet'!$H25:$J25)</f>
        <v>16</v>
      </c>
      <c r="F28" s="15">
        <f>SUM('Calculation Sheet'!$K25:$M25)</f>
        <v>10</v>
      </c>
      <c r="G28" s="16">
        <f>SUM('Calculation Sheet'!$N25:$P25)</f>
        <v>0</v>
      </c>
      <c r="H28" s="22">
        <f t="shared" si="0"/>
        <v>49</v>
      </c>
      <c r="I28" s="22">
        <f t="shared" si="1"/>
        <v>25</v>
      </c>
    </row>
    <row r="29" spans="2:9">
      <c r="B29" s="31" t="str">
        <f>'Player Guesses'!B17</f>
        <v>John Raynor</v>
      </c>
      <c r="C29" s="12">
        <f>SUM('Calculation Sheet'!$B17:$D17)</f>
        <v>8</v>
      </c>
      <c r="D29" s="13">
        <f>SUM('Calculation Sheet'!$E17:$G17)</f>
        <v>13</v>
      </c>
      <c r="E29" s="14">
        <f>SUM('Calculation Sheet'!$H17:$J17)</f>
        <v>13</v>
      </c>
      <c r="F29" s="15">
        <f>SUM('Calculation Sheet'!$K17:$M17)</f>
        <v>13</v>
      </c>
      <c r="G29" s="16">
        <f>SUM('Calculation Sheet'!$N17:$P17)</f>
        <v>0</v>
      </c>
      <c r="H29" s="22">
        <f t="shared" si="0"/>
        <v>47</v>
      </c>
      <c r="I29" s="22">
        <f t="shared" si="1"/>
        <v>26</v>
      </c>
    </row>
    <row r="30" spans="2:9">
      <c r="B30" s="31" t="str">
        <f>'Player Guesses'!B20</f>
        <v>Kate Betteridge</v>
      </c>
      <c r="C30" s="12">
        <f>SUM('Calculation Sheet'!$B20:$D20)</f>
        <v>8</v>
      </c>
      <c r="D30" s="13">
        <f>SUM('Calculation Sheet'!$E20:$G20)</f>
        <v>8</v>
      </c>
      <c r="E30" s="14">
        <f>SUM('Calculation Sheet'!$H20:$J20)</f>
        <v>13</v>
      </c>
      <c r="F30" s="15">
        <f>SUM('Calculation Sheet'!$K20:$M20)</f>
        <v>18</v>
      </c>
      <c r="G30" s="16">
        <f>SUM('Calculation Sheet'!$N20:$P20)</f>
        <v>0</v>
      </c>
      <c r="H30" s="22">
        <f t="shared" si="0"/>
        <v>47</v>
      </c>
      <c r="I30" s="22">
        <f t="shared" si="1"/>
        <v>26</v>
      </c>
    </row>
    <row r="31" spans="2:9">
      <c r="B31" s="31" t="str">
        <f>'Player Guesses'!B19</f>
        <v>Juliet Parker</v>
      </c>
      <c r="C31" s="12">
        <f>SUM('Calculation Sheet'!$B19:$D19)</f>
        <v>8</v>
      </c>
      <c r="D31" s="13">
        <f>SUM('Calculation Sheet'!$E19:$G19)</f>
        <v>5</v>
      </c>
      <c r="E31" s="14">
        <f>SUM('Calculation Sheet'!$H19:$J19)</f>
        <v>16</v>
      </c>
      <c r="F31" s="15">
        <f>SUM('Calculation Sheet'!$K19:$M19)</f>
        <v>15</v>
      </c>
      <c r="G31" s="16">
        <f>SUM('Calculation Sheet'!$N19:$P19)</f>
        <v>0</v>
      </c>
      <c r="H31" s="22">
        <f t="shared" si="0"/>
        <v>44</v>
      </c>
      <c r="I31" s="22">
        <f t="shared" si="1"/>
        <v>28</v>
      </c>
    </row>
    <row r="32" spans="2:9">
      <c r="B32" s="31" t="str">
        <f>'Player Guesses'!B36</f>
        <v>Sue Scott</v>
      </c>
      <c r="C32" s="12">
        <f>SUM('Calculation Sheet'!$B36:$D36)</f>
        <v>10</v>
      </c>
      <c r="D32" s="13">
        <f>SUM('Calculation Sheet'!$E36:$G36)</f>
        <v>8</v>
      </c>
      <c r="E32" s="14">
        <f>SUM('Calculation Sheet'!$H36:$J36)</f>
        <v>13</v>
      </c>
      <c r="F32" s="15">
        <f>SUM('Calculation Sheet'!$K36:$M36)</f>
        <v>8</v>
      </c>
      <c r="G32" s="16">
        <f>SUM('Calculation Sheet'!$N36:$P36)</f>
        <v>0</v>
      </c>
      <c r="H32" s="22">
        <f t="shared" si="0"/>
        <v>39</v>
      </c>
      <c r="I32" s="22">
        <f t="shared" si="1"/>
        <v>29</v>
      </c>
    </row>
    <row r="33" spans="2:9">
      <c r="B33" s="31" t="str">
        <f>'Player Guesses'!B30</f>
        <v>Robin Winnett</v>
      </c>
      <c r="C33" s="12">
        <f>SUM('Calculation Sheet'!$B30:$D30)</f>
        <v>13</v>
      </c>
      <c r="D33" s="13">
        <f>SUM('Calculation Sheet'!$E30:$G30)</f>
        <v>8</v>
      </c>
      <c r="E33" s="14">
        <f>SUM('Calculation Sheet'!$H30:$J30)</f>
        <v>0</v>
      </c>
      <c r="F33" s="15">
        <f>SUM('Calculation Sheet'!$K30:$M30)</f>
        <v>16</v>
      </c>
      <c r="G33" s="16">
        <f>SUM('Calculation Sheet'!$N30:$P30)</f>
        <v>0</v>
      </c>
      <c r="H33" s="22">
        <f t="shared" si="0"/>
        <v>37</v>
      </c>
      <c r="I33" s="22">
        <f t="shared" si="1"/>
        <v>30</v>
      </c>
    </row>
    <row r="34" spans="2:9">
      <c r="B34" s="31" t="str">
        <f>'Player Guesses'!B21</f>
        <v>Maeve Stones</v>
      </c>
      <c r="C34" s="12">
        <f>SUM('Calculation Sheet'!$B21:$D21)</f>
        <v>5</v>
      </c>
      <c r="D34" s="13">
        <f>SUM('Calculation Sheet'!$E21:$G21)</f>
        <v>8</v>
      </c>
      <c r="E34" s="14">
        <f>SUM('Calculation Sheet'!$H21:$J21)</f>
        <v>13</v>
      </c>
      <c r="F34" s="15">
        <f>SUM('Calculation Sheet'!$K21:$M21)</f>
        <v>5</v>
      </c>
      <c r="G34" s="16">
        <f>SUM('Calculation Sheet'!$N21:$P21)</f>
        <v>0</v>
      </c>
      <c r="H34" s="22">
        <f t="shared" si="0"/>
        <v>31</v>
      </c>
      <c r="I34" s="22">
        <f t="shared" si="1"/>
        <v>31</v>
      </c>
    </row>
    <row r="35" spans="2:9">
      <c r="B35" s="31" t="str">
        <f>'Player Guesses'!B26</f>
        <v>Nikki Robbins</v>
      </c>
      <c r="C35" s="12">
        <f>SUM('Calculation Sheet'!$B26:$D26)</f>
        <v>5</v>
      </c>
      <c r="D35" s="13">
        <f>SUM('Calculation Sheet'!$E26:$G26)</f>
        <v>5</v>
      </c>
      <c r="E35" s="14">
        <f>SUM('Calculation Sheet'!$H26:$J26)</f>
        <v>16</v>
      </c>
      <c r="F35" s="15">
        <f>SUM('Calculation Sheet'!$K26:$M26)</f>
        <v>0</v>
      </c>
      <c r="G35" s="16">
        <f>SUM('Calculation Sheet'!$N26:$P26)</f>
        <v>0</v>
      </c>
      <c r="H35" s="22">
        <f t="shared" si="0"/>
        <v>26</v>
      </c>
      <c r="I35" s="22">
        <f t="shared" si="1"/>
        <v>32</v>
      </c>
    </row>
    <row r="36" spans="2:9">
      <c r="B36" s="31" t="str">
        <f>'Player Guesses'!B23</f>
        <v>Michael O'Boyle</v>
      </c>
      <c r="C36" s="12">
        <f>SUM('Calculation Sheet'!$B23:$D23)</f>
        <v>16</v>
      </c>
      <c r="D36" s="13">
        <f>SUM('Calculation Sheet'!$E23:$G23)</f>
        <v>0</v>
      </c>
      <c r="E36" s="14">
        <f>SUM('Calculation Sheet'!$H23:$J23)</f>
        <v>0</v>
      </c>
      <c r="F36" s="15">
        <f>SUM('Calculation Sheet'!$K23:$M23)</f>
        <v>0</v>
      </c>
      <c r="G36" s="16">
        <f>SUM('Calculation Sheet'!$N23:$P23)</f>
        <v>0</v>
      </c>
      <c r="H36" s="22">
        <f t="shared" ref="H36:H60" si="2">SUM(C36:G36)</f>
        <v>16</v>
      </c>
      <c r="I36" s="22">
        <f t="shared" ref="I36:I60" si="3">RANK(H36,H$4:H$56)</f>
        <v>33</v>
      </c>
    </row>
    <row r="37" spans="2:9">
      <c r="B37" s="31" t="str">
        <f>'Player Guesses'!B46</f>
        <v>Sean Lawlor</v>
      </c>
      <c r="C37" s="12">
        <f>SUM('Calculation Sheet'!$B46:$D46)</f>
        <v>0</v>
      </c>
      <c r="D37" s="13">
        <f>SUM('Calculation Sheet'!$E46:$G46)</f>
        <v>0</v>
      </c>
      <c r="E37" s="14">
        <f>SUM('Calculation Sheet'!$H46:$J46)</f>
        <v>0</v>
      </c>
      <c r="F37" s="15">
        <f>SUM('Calculation Sheet'!$K46:$M46)</f>
        <v>0</v>
      </c>
      <c r="G37" s="16">
        <f>SUM('Calculation Sheet'!$N46:$P46)</f>
        <v>0</v>
      </c>
      <c r="H37" s="22">
        <f t="shared" si="2"/>
        <v>0</v>
      </c>
      <c r="I37" s="22">
        <f t="shared" si="3"/>
        <v>34</v>
      </c>
    </row>
    <row r="38" spans="2:9">
      <c r="B38" s="31" t="str">
        <f>'Player Guesses'!B38</f>
        <v>Claire Burrows</v>
      </c>
      <c r="C38" s="12">
        <f>SUM('Calculation Sheet'!$B38:$D38)</f>
        <v>0</v>
      </c>
      <c r="D38" s="13">
        <f>SUM('Calculation Sheet'!$E38:$G38)</f>
        <v>0</v>
      </c>
      <c r="E38" s="14">
        <f>SUM('Calculation Sheet'!$H38:$J38)</f>
        <v>0</v>
      </c>
      <c r="F38" s="15">
        <f>SUM('Calculation Sheet'!$K38:$M38)</f>
        <v>0</v>
      </c>
      <c r="G38" s="16">
        <f>SUM('Calculation Sheet'!$N38:$P38)</f>
        <v>0</v>
      </c>
      <c r="H38" s="22">
        <f t="shared" si="2"/>
        <v>0</v>
      </c>
      <c r="I38" s="22">
        <f t="shared" si="3"/>
        <v>34</v>
      </c>
    </row>
    <row r="39" spans="2:9">
      <c r="B39" s="31" t="str">
        <f>'Player Guesses'!B40</f>
        <v>Ieuan Jones</v>
      </c>
      <c r="C39" s="12">
        <f>SUM('Calculation Sheet'!$B40:$D40)</f>
        <v>0</v>
      </c>
      <c r="D39" s="13">
        <f>SUM('Calculation Sheet'!$E40:$G40)</f>
        <v>0</v>
      </c>
      <c r="E39" s="14">
        <f>SUM('Calculation Sheet'!$H40:$J40)</f>
        <v>0</v>
      </c>
      <c r="F39" s="15">
        <f>SUM('Calculation Sheet'!$K40:$M40)</f>
        <v>0</v>
      </c>
      <c r="G39" s="16">
        <f>SUM('Calculation Sheet'!$N40:$P40)</f>
        <v>0</v>
      </c>
      <c r="H39" s="22">
        <f t="shared" si="2"/>
        <v>0</v>
      </c>
      <c r="I39" s="22">
        <f t="shared" si="3"/>
        <v>34</v>
      </c>
    </row>
    <row r="40" spans="2:9">
      <c r="B40" s="31" t="str">
        <f>'Player Guesses'!B41</f>
        <v>Janet Reid</v>
      </c>
      <c r="C40" s="12">
        <f>SUM('Calculation Sheet'!$B41:$D41)</f>
        <v>0</v>
      </c>
      <c r="D40" s="13">
        <f>SUM('Calculation Sheet'!$E41:$G41)</f>
        <v>0</v>
      </c>
      <c r="E40" s="14">
        <f>SUM('Calculation Sheet'!$H41:$J41)</f>
        <v>0</v>
      </c>
      <c r="F40" s="15">
        <f>SUM('Calculation Sheet'!$K41:$M41)</f>
        <v>0</v>
      </c>
      <c r="G40" s="16">
        <f>SUM('Calculation Sheet'!$N41:$P41)</f>
        <v>0</v>
      </c>
      <c r="H40" s="22">
        <f t="shared" si="2"/>
        <v>0</v>
      </c>
      <c r="I40" s="22">
        <f t="shared" si="3"/>
        <v>34</v>
      </c>
    </row>
    <row r="41" spans="2:9">
      <c r="B41" s="31" t="str">
        <f>'Player Guesses'!B45</f>
        <v>Pratik Patel</v>
      </c>
      <c r="C41" s="12">
        <f>SUM('Calculation Sheet'!$B45:$D45)</f>
        <v>0</v>
      </c>
      <c r="D41" s="13">
        <f>SUM('Calculation Sheet'!$E45:$G45)</f>
        <v>0</v>
      </c>
      <c r="E41" s="14">
        <f>SUM('Calculation Sheet'!$H45:$J45)</f>
        <v>0</v>
      </c>
      <c r="F41" s="15">
        <f>SUM('Calculation Sheet'!$K45:$M45)</f>
        <v>0</v>
      </c>
      <c r="G41" s="16">
        <f>SUM('Calculation Sheet'!$N45:$P45)</f>
        <v>0</v>
      </c>
      <c r="H41" s="22">
        <f t="shared" si="2"/>
        <v>0</v>
      </c>
      <c r="I41" s="22">
        <f t="shared" si="3"/>
        <v>34</v>
      </c>
    </row>
    <row r="42" spans="2:9">
      <c r="B42" s="31" t="str">
        <f>'Player Guesses'!B44</f>
        <v>Nick Bebbington</v>
      </c>
      <c r="C42" s="12">
        <f>SUM('Calculation Sheet'!$B44:$D44)</f>
        <v>0</v>
      </c>
      <c r="D42" s="13">
        <f>SUM('Calculation Sheet'!$E44:$G44)</f>
        <v>0</v>
      </c>
      <c r="E42" s="14">
        <f>SUM('Calculation Sheet'!$H44:$J44)</f>
        <v>0</v>
      </c>
      <c r="F42" s="15">
        <f>SUM('Calculation Sheet'!$K44:$M44)</f>
        <v>0</v>
      </c>
      <c r="G42" s="16">
        <f>SUM('Calculation Sheet'!$N44:$P44)</f>
        <v>0</v>
      </c>
      <c r="H42" s="22">
        <f t="shared" si="2"/>
        <v>0</v>
      </c>
      <c r="I42" s="22">
        <f t="shared" si="3"/>
        <v>34</v>
      </c>
    </row>
    <row r="43" spans="2:9">
      <c r="B43" s="31" t="str">
        <f>'Player Guesses'!B39</f>
        <v>David Dalton</v>
      </c>
      <c r="C43" s="12">
        <f>SUM('Calculation Sheet'!$B39:$D39)</f>
        <v>0</v>
      </c>
      <c r="D43" s="13">
        <f>SUM('Calculation Sheet'!$E39:$G39)</f>
        <v>0</v>
      </c>
      <c r="E43" s="14">
        <f>SUM('Calculation Sheet'!$H39:$J39)</f>
        <v>0</v>
      </c>
      <c r="F43" s="15">
        <f>SUM('Calculation Sheet'!$K39:$M39)</f>
        <v>0</v>
      </c>
      <c r="G43" s="16">
        <f>SUM('Calculation Sheet'!$N39:$P39)</f>
        <v>0</v>
      </c>
      <c r="H43" s="22">
        <f t="shared" si="2"/>
        <v>0</v>
      </c>
      <c r="I43" s="22">
        <f t="shared" si="3"/>
        <v>34</v>
      </c>
    </row>
    <row r="44" spans="2:9">
      <c r="B44" s="31" t="str">
        <f>'Player Guesses'!B48</f>
        <v>Tom Dickson</v>
      </c>
      <c r="C44" s="12">
        <f>SUM('Calculation Sheet'!$B48:$D48)</f>
        <v>0</v>
      </c>
      <c r="D44" s="13">
        <f>SUM('Calculation Sheet'!$E48:$G48)</f>
        <v>0</v>
      </c>
      <c r="E44" s="14">
        <f>SUM('Calculation Sheet'!$H48:$J48)</f>
        <v>0</v>
      </c>
      <c r="F44" s="15">
        <f>SUM('Calculation Sheet'!$K48:$M48)</f>
        <v>0</v>
      </c>
      <c r="G44" s="16">
        <f>SUM('Calculation Sheet'!$N48:$P48)</f>
        <v>0</v>
      </c>
      <c r="H44" s="22">
        <f t="shared" si="2"/>
        <v>0</v>
      </c>
      <c r="I44" s="22">
        <f t="shared" si="3"/>
        <v>34</v>
      </c>
    </row>
    <row r="45" spans="2:9">
      <c r="B45" s="31" t="str">
        <f>'Player Guesses'!B50</f>
        <v>z-spare</v>
      </c>
      <c r="C45" s="12">
        <f>SUM('Calculation Sheet'!$B50:$D50)</f>
        <v>0</v>
      </c>
      <c r="D45" s="13">
        <f>SUM('Calculation Sheet'!$E50:$G50)</f>
        <v>0</v>
      </c>
      <c r="E45" s="14">
        <f>SUM('Calculation Sheet'!$H50:$J50)</f>
        <v>0</v>
      </c>
      <c r="F45" s="15">
        <f>SUM('Calculation Sheet'!$K50:$M50)</f>
        <v>0</v>
      </c>
      <c r="G45" s="16">
        <f>SUM('Calculation Sheet'!$N50:$P50)</f>
        <v>0</v>
      </c>
      <c r="H45" s="22">
        <f t="shared" si="2"/>
        <v>0</v>
      </c>
      <c r="I45" s="22">
        <f t="shared" si="3"/>
        <v>34</v>
      </c>
    </row>
    <row r="46" spans="2:9">
      <c r="B46" s="31" t="str">
        <f>'Player Guesses'!B37</f>
        <v>Catherine Jewell</v>
      </c>
      <c r="C46" s="12">
        <f>SUM('Calculation Sheet'!$B37:$D37)</f>
        <v>0</v>
      </c>
      <c r="D46" s="13">
        <f>SUM('Calculation Sheet'!$E37:$G37)</f>
        <v>0</v>
      </c>
      <c r="E46" s="14">
        <f>SUM('Calculation Sheet'!$H37:$J37)</f>
        <v>0</v>
      </c>
      <c r="F46" s="15">
        <f>SUM('Calculation Sheet'!$K37:$M37)</f>
        <v>0</v>
      </c>
      <c r="G46" s="16">
        <f>SUM('Calculation Sheet'!$N37:$P37)</f>
        <v>0</v>
      </c>
      <c r="H46" s="22">
        <f t="shared" si="2"/>
        <v>0</v>
      </c>
      <c r="I46" s="22">
        <f t="shared" si="3"/>
        <v>34</v>
      </c>
    </row>
    <row r="47" spans="2:9">
      <c r="B47" s="31" t="str">
        <f>'Player Guesses'!B42</f>
        <v>Louise Alsop</v>
      </c>
      <c r="C47" s="12">
        <f>SUM('Calculation Sheet'!$B42:$D42)</f>
        <v>0</v>
      </c>
      <c r="D47" s="13">
        <f>SUM('Calculation Sheet'!$E42:$G42)</f>
        <v>0</v>
      </c>
      <c r="E47" s="14">
        <f>SUM('Calculation Sheet'!$H42:$J42)</f>
        <v>0</v>
      </c>
      <c r="F47" s="15">
        <f>SUM('Calculation Sheet'!$K42:$M42)</f>
        <v>0</v>
      </c>
      <c r="G47" s="16">
        <f>SUM('Calculation Sheet'!$N42:$P42)</f>
        <v>0</v>
      </c>
      <c r="H47" s="22">
        <f t="shared" si="2"/>
        <v>0</v>
      </c>
      <c r="I47" s="22">
        <f t="shared" si="3"/>
        <v>34</v>
      </c>
    </row>
    <row r="48" spans="2:9">
      <c r="B48" s="31" t="str">
        <f>'Player Guesses'!B43</f>
        <v>Morgan Burrows</v>
      </c>
      <c r="C48" s="12">
        <f>SUM('Calculation Sheet'!$B43:$D43)</f>
        <v>0</v>
      </c>
      <c r="D48" s="13">
        <f>SUM('Calculation Sheet'!$E43:$G43)</f>
        <v>0</v>
      </c>
      <c r="E48" s="14">
        <f>SUM('Calculation Sheet'!$H43:$J43)</f>
        <v>0</v>
      </c>
      <c r="F48" s="15">
        <f>SUM('Calculation Sheet'!$K43:$M43)</f>
        <v>0</v>
      </c>
      <c r="G48" s="16">
        <f>SUM('Calculation Sheet'!$N43:$P43)</f>
        <v>0</v>
      </c>
      <c r="H48" s="22">
        <f t="shared" si="2"/>
        <v>0</v>
      </c>
      <c r="I48" s="22">
        <f t="shared" si="3"/>
        <v>34</v>
      </c>
    </row>
    <row r="49" spans="2:9">
      <c r="B49" s="31" t="str">
        <f>'Player Guesses'!B47</f>
        <v>Sue Horridge</v>
      </c>
      <c r="C49" s="12">
        <f>SUM('Calculation Sheet'!$B47:$D47)</f>
        <v>0</v>
      </c>
      <c r="D49" s="13">
        <f>SUM('Calculation Sheet'!$E47:$G47)</f>
        <v>0</v>
      </c>
      <c r="E49" s="14">
        <f>SUM('Calculation Sheet'!$H47:$J47)</f>
        <v>0</v>
      </c>
      <c r="F49" s="15">
        <f>SUM('Calculation Sheet'!$K47:$M47)</f>
        <v>0</v>
      </c>
      <c r="G49" s="16">
        <f>SUM('Calculation Sheet'!$N47:$P47)</f>
        <v>0</v>
      </c>
      <c r="H49" s="22">
        <f t="shared" si="2"/>
        <v>0</v>
      </c>
      <c r="I49" s="22">
        <f t="shared" si="3"/>
        <v>34</v>
      </c>
    </row>
    <row r="50" spans="2:9">
      <c r="B50" s="31" t="str">
        <f>'Player Guesses'!B49</f>
        <v>Vandita Chandrani</v>
      </c>
      <c r="C50" s="12">
        <f>SUM('Calculation Sheet'!$B49:$D49)</f>
        <v>0</v>
      </c>
      <c r="D50" s="13">
        <f>SUM('Calculation Sheet'!$E49:$G49)</f>
        <v>0</v>
      </c>
      <c r="E50" s="14">
        <f>SUM('Calculation Sheet'!$H49:$J49)</f>
        <v>0</v>
      </c>
      <c r="F50" s="15">
        <f>SUM('Calculation Sheet'!$K49:$M49)</f>
        <v>0</v>
      </c>
      <c r="G50" s="16">
        <f>SUM('Calculation Sheet'!$N49:$P49)</f>
        <v>0</v>
      </c>
      <c r="H50" s="22">
        <f t="shared" si="2"/>
        <v>0</v>
      </c>
      <c r="I50" s="22">
        <f t="shared" si="3"/>
        <v>34</v>
      </c>
    </row>
    <row r="51" spans="2:9">
      <c r="B51" s="31" t="str">
        <f>'Player Guesses'!B51</f>
        <v>z-spare</v>
      </c>
      <c r="C51" s="12">
        <f>SUM('Calculation Sheet'!$B51:$D51)</f>
        <v>0</v>
      </c>
      <c r="D51" s="13">
        <f>SUM('Calculation Sheet'!$E51:$G51)</f>
        <v>0</v>
      </c>
      <c r="E51" s="14">
        <f>SUM('Calculation Sheet'!$H51:$J51)</f>
        <v>0</v>
      </c>
      <c r="F51" s="15">
        <f>SUM('Calculation Sheet'!$K51:$M51)</f>
        <v>0</v>
      </c>
      <c r="G51" s="16">
        <f>SUM('Calculation Sheet'!$N51:$P51)</f>
        <v>0</v>
      </c>
      <c r="H51" s="22">
        <f t="shared" si="2"/>
        <v>0</v>
      </c>
      <c r="I51" s="22">
        <f t="shared" si="3"/>
        <v>34</v>
      </c>
    </row>
    <row r="52" spans="2:9">
      <c r="B52" s="31" t="str">
        <f>'Player Guesses'!B57</f>
        <v>z-spare</v>
      </c>
      <c r="C52" s="12">
        <f>SUM('Calculation Sheet'!$B52:$D52)</f>
        <v>0</v>
      </c>
      <c r="D52" s="13">
        <f>SUM('Calculation Sheet'!$E52:$G52)</f>
        <v>0</v>
      </c>
      <c r="E52" s="14">
        <f>SUM('Calculation Sheet'!$H52:$J52)</f>
        <v>0</v>
      </c>
      <c r="F52" s="15">
        <f>SUM('Calculation Sheet'!$K52:$M52)</f>
        <v>0</v>
      </c>
      <c r="G52" s="16">
        <f>SUM('Calculation Sheet'!$N52:$P52)</f>
        <v>0</v>
      </c>
      <c r="H52" s="22">
        <f t="shared" si="2"/>
        <v>0</v>
      </c>
      <c r="I52" s="22">
        <f t="shared" si="3"/>
        <v>34</v>
      </c>
    </row>
    <row r="53" spans="2:9">
      <c r="B53" s="31" t="str">
        <f>'Player Guesses'!B60</f>
        <v>z-spare</v>
      </c>
      <c r="C53" s="12">
        <f>SUM('Calculation Sheet'!$B53:$D53)</f>
        <v>0</v>
      </c>
      <c r="D53" s="13">
        <f>SUM('Calculation Sheet'!$E53:$G53)</f>
        <v>0</v>
      </c>
      <c r="E53" s="14">
        <f>SUM('Calculation Sheet'!$H53:$J53)</f>
        <v>0</v>
      </c>
      <c r="F53" s="15">
        <f>SUM('Calculation Sheet'!$K53:$M53)</f>
        <v>0</v>
      </c>
      <c r="G53" s="16">
        <f>SUM('Calculation Sheet'!$N53:$P53)</f>
        <v>0</v>
      </c>
      <c r="H53" s="22">
        <f t="shared" si="2"/>
        <v>0</v>
      </c>
      <c r="I53" s="22">
        <f t="shared" si="3"/>
        <v>34</v>
      </c>
    </row>
    <row r="54" spans="2:9">
      <c r="B54" s="31" t="str">
        <f>'Player Guesses'!B59</f>
        <v>z-spare</v>
      </c>
      <c r="C54" s="12">
        <f>SUM('Calculation Sheet'!$B54:$D54)</f>
        <v>0</v>
      </c>
      <c r="D54" s="13">
        <f>SUM('Calculation Sheet'!$E54:$G54)</f>
        <v>0</v>
      </c>
      <c r="E54" s="14">
        <f>SUM('Calculation Sheet'!$H54:$J54)</f>
        <v>0</v>
      </c>
      <c r="F54" s="15">
        <f>SUM('Calculation Sheet'!$K54:$M54)</f>
        <v>0</v>
      </c>
      <c r="G54" s="16">
        <f>SUM('Calculation Sheet'!$N54:$P54)</f>
        <v>0</v>
      </c>
      <c r="H54" s="22">
        <f t="shared" si="2"/>
        <v>0</v>
      </c>
      <c r="I54" s="22">
        <f t="shared" si="3"/>
        <v>34</v>
      </c>
    </row>
    <row r="55" spans="2:9">
      <c r="B55" s="31" t="str">
        <f>'Player Guesses'!B58</f>
        <v>z-spare</v>
      </c>
      <c r="C55" s="12">
        <f>SUM('Calculation Sheet'!$B55:$D55)</f>
        <v>0</v>
      </c>
      <c r="D55" s="13">
        <f>SUM('Calculation Sheet'!$E55:$G55)</f>
        <v>0</v>
      </c>
      <c r="E55" s="14">
        <f>SUM('Calculation Sheet'!$H55:$J55)</f>
        <v>0</v>
      </c>
      <c r="F55" s="15">
        <f>SUM('Calculation Sheet'!$K55:$M55)</f>
        <v>0</v>
      </c>
      <c r="G55" s="16">
        <f>SUM('Calculation Sheet'!$N55:$P55)</f>
        <v>0</v>
      </c>
      <c r="H55" s="22">
        <f t="shared" si="2"/>
        <v>0</v>
      </c>
      <c r="I55" s="22">
        <f t="shared" si="3"/>
        <v>34</v>
      </c>
    </row>
    <row r="56" spans="2:9">
      <c r="B56" s="31" t="str">
        <f>'Player Guesses'!B56</f>
        <v>z-spare</v>
      </c>
      <c r="C56" s="12">
        <f>SUM('Calculation Sheet'!$B56:$D56)</f>
        <v>0</v>
      </c>
      <c r="D56" s="13">
        <f>SUM('Calculation Sheet'!$E56:$G56)</f>
        <v>0</v>
      </c>
      <c r="E56" s="14">
        <f>SUM('Calculation Sheet'!$H56:$J56)</f>
        <v>0</v>
      </c>
      <c r="F56" s="15">
        <f>SUM('Calculation Sheet'!$K56:$M56)</f>
        <v>0</v>
      </c>
      <c r="G56" s="16">
        <f>SUM('Calculation Sheet'!$N56:$P56)</f>
        <v>0</v>
      </c>
      <c r="H56" s="22">
        <f t="shared" si="2"/>
        <v>0</v>
      </c>
      <c r="I56" s="22">
        <f t="shared" si="3"/>
        <v>34</v>
      </c>
    </row>
    <row r="57" spans="2:9">
      <c r="B57" s="31" t="str">
        <f>'Player Guesses'!B55</f>
        <v>z-spare</v>
      </c>
      <c r="C57" s="12">
        <f>SUM('Calculation Sheet'!$B57:$D57)</f>
        <v>0</v>
      </c>
      <c r="D57" s="13">
        <f>SUM('Calculation Sheet'!$E57:$G57)</f>
        <v>0</v>
      </c>
      <c r="E57" s="14">
        <f>SUM('Calculation Sheet'!$H57:$J57)</f>
        <v>0</v>
      </c>
      <c r="F57" s="15">
        <f>SUM('Calculation Sheet'!$K57:$M57)</f>
        <v>0</v>
      </c>
      <c r="G57" s="16">
        <f>SUM('Calculation Sheet'!$N57:$P57)</f>
        <v>0</v>
      </c>
      <c r="H57" s="22">
        <f t="shared" si="2"/>
        <v>0</v>
      </c>
      <c r="I57" s="22">
        <f t="shared" si="3"/>
        <v>34</v>
      </c>
    </row>
    <row r="58" spans="2:9">
      <c r="B58" s="31" t="str">
        <f>'Player Guesses'!B54</f>
        <v>z-spare</v>
      </c>
      <c r="C58" s="12">
        <f>SUM('Calculation Sheet'!$B58:$D58)</f>
        <v>0</v>
      </c>
      <c r="D58" s="13">
        <f>SUM('Calculation Sheet'!$E58:$G58)</f>
        <v>0</v>
      </c>
      <c r="E58" s="14">
        <f>SUM('Calculation Sheet'!$H58:$J58)</f>
        <v>0</v>
      </c>
      <c r="F58" s="15">
        <f>SUM('Calculation Sheet'!$K58:$M58)</f>
        <v>0</v>
      </c>
      <c r="G58" s="16">
        <f>SUM('Calculation Sheet'!$N58:$P58)</f>
        <v>0</v>
      </c>
      <c r="H58" s="22">
        <f t="shared" si="2"/>
        <v>0</v>
      </c>
      <c r="I58" s="22">
        <f t="shared" si="3"/>
        <v>34</v>
      </c>
    </row>
    <row r="59" spans="2:9">
      <c r="B59" s="31" t="str">
        <f>'Player Guesses'!B52</f>
        <v>z-spare</v>
      </c>
      <c r="C59" s="12">
        <f>SUM('Calculation Sheet'!$B59:$D59)</f>
        <v>0</v>
      </c>
      <c r="D59" s="13">
        <f>SUM('Calculation Sheet'!$E59:$G59)</f>
        <v>0</v>
      </c>
      <c r="E59" s="14">
        <f>SUM('Calculation Sheet'!$H59:$J59)</f>
        <v>0</v>
      </c>
      <c r="F59" s="15">
        <f>SUM('Calculation Sheet'!$K59:$M59)</f>
        <v>0</v>
      </c>
      <c r="G59" s="16">
        <f>SUM('Calculation Sheet'!$N59:$P59)</f>
        <v>0</v>
      </c>
      <c r="H59" s="22">
        <f t="shared" si="2"/>
        <v>0</v>
      </c>
      <c r="I59" s="22">
        <f t="shared" si="3"/>
        <v>34</v>
      </c>
    </row>
    <row r="60" spans="2:9">
      <c r="B60" s="31" t="str">
        <f>'Player Guesses'!B53</f>
        <v>z-spare</v>
      </c>
      <c r="C60" s="12">
        <f>SUM('Calculation Sheet'!$B60:$D60)</f>
        <v>0</v>
      </c>
      <c r="D60" s="13">
        <f>SUM('Calculation Sheet'!$E60:$G60)</f>
        <v>0</v>
      </c>
      <c r="E60" s="14">
        <f>SUM('Calculation Sheet'!$H60:$J60)</f>
        <v>0</v>
      </c>
      <c r="F60" s="15">
        <f>SUM('Calculation Sheet'!$K60:$M60)</f>
        <v>0</v>
      </c>
      <c r="G60" s="16">
        <f>SUM('Calculation Sheet'!$N60:$P60)</f>
        <v>0</v>
      </c>
      <c r="H60" s="22">
        <f t="shared" si="2"/>
        <v>0</v>
      </c>
      <c r="I60" s="22">
        <f t="shared" si="3"/>
        <v>34</v>
      </c>
    </row>
    <row r="61" spans="2:9">
      <c r="B61" s="31"/>
      <c r="C61" s="12"/>
      <c r="D61" s="13"/>
      <c r="E61" s="14"/>
      <c r="F61" s="15"/>
      <c r="G61" s="16"/>
      <c r="H61" s="22"/>
      <c r="I61" s="22"/>
    </row>
  </sheetData>
  <autoFilter ref="B3:I56" xr:uid="{00000000-0009-0000-0000-000002000000}">
    <sortState xmlns:xlrd2="http://schemas.microsoft.com/office/spreadsheetml/2017/richdata2" ref="B4:I60">
      <sortCondition ref="I3:I56"/>
    </sortState>
  </autoFilter>
  <sortState xmlns:xlrd2="http://schemas.microsoft.com/office/spreadsheetml/2017/richdata2" ref="A4:I56">
    <sortCondition ref="B28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L62"/>
  <sheetViews>
    <sheetView zoomScale="70" zoomScaleNormal="70" workbookViewId="0">
      <selection activeCell="A10" sqref="A10:XFD10"/>
    </sheetView>
  </sheetViews>
  <sheetFormatPr defaultColWidth="9.28515625" defaultRowHeight="12.75"/>
  <cols>
    <col min="1" max="1" width="18.5703125" bestFit="1" customWidth="1"/>
    <col min="2" max="4" width="8.28515625" bestFit="1" customWidth="1"/>
    <col min="5" max="5" width="9.85546875" customWidth="1"/>
    <col min="6" max="6" width="8.28515625" bestFit="1" customWidth="1"/>
    <col min="7" max="7" width="7.7109375" bestFit="1" customWidth="1"/>
    <col min="8" max="12" width="8.28515625" bestFit="1" customWidth="1"/>
    <col min="13" max="13" width="7.7109375" bestFit="1" customWidth="1"/>
    <col min="14" max="16" width="8.28515625" bestFit="1" customWidth="1"/>
    <col min="17" max="17" width="12" customWidth="1"/>
    <col min="18" max="18" width="8.28515625" bestFit="1" customWidth="1"/>
    <col min="19" max="19" width="7.7109375" bestFit="1" customWidth="1"/>
    <col min="20" max="20" width="15.42578125" bestFit="1" customWidth="1"/>
    <col min="21" max="21" width="13.42578125" bestFit="1" customWidth="1"/>
    <col min="22" max="22" width="12.42578125" bestFit="1" customWidth="1"/>
    <col min="23" max="23" width="11" bestFit="1" customWidth="1"/>
    <col min="24" max="24" width="14.140625" bestFit="1" customWidth="1"/>
    <col min="25" max="25" width="9.7109375" bestFit="1" customWidth="1"/>
    <col min="26" max="26" width="12.5703125" bestFit="1" customWidth="1"/>
    <col min="27" max="27" width="12.28515625" style="7" bestFit="1" customWidth="1"/>
    <col min="28" max="28" width="7.140625" style="7" bestFit="1" customWidth="1"/>
    <col min="29" max="29" width="7.5703125" style="7" bestFit="1" customWidth="1"/>
    <col min="30" max="30" width="15.140625" style="7" bestFit="1" customWidth="1"/>
    <col min="31" max="31" width="12.28515625" style="8" bestFit="1" customWidth="1"/>
    <col min="32" max="32" width="17.28515625" style="8" bestFit="1" customWidth="1"/>
    <col min="33" max="33" width="9.28515625" style="11" bestFit="1" customWidth="1"/>
    <col min="34" max="38" width="6.28515625" style="7" bestFit="1" customWidth="1"/>
  </cols>
  <sheetData>
    <row r="1" spans="1:19">
      <c r="C1" s="151" t="s">
        <v>162</v>
      </c>
    </row>
    <row r="2" spans="1:19">
      <c r="B2" s="80" t="s">
        <v>166</v>
      </c>
      <c r="C2" s="80" t="s">
        <v>167</v>
      </c>
      <c r="D2" s="80" t="s">
        <v>168</v>
      </c>
      <c r="E2" s="80" t="s">
        <v>169</v>
      </c>
      <c r="F2" s="80" t="s">
        <v>170</v>
      </c>
      <c r="G2" s="80" t="s">
        <v>171</v>
      </c>
      <c r="H2" s="80" t="s">
        <v>166</v>
      </c>
      <c r="I2" s="80" t="s">
        <v>167</v>
      </c>
      <c r="J2" s="80" t="s">
        <v>168</v>
      </c>
      <c r="K2" s="80" t="s">
        <v>169</v>
      </c>
      <c r="L2" s="80" t="s">
        <v>170</v>
      </c>
      <c r="M2" s="80" t="s">
        <v>171</v>
      </c>
      <c r="N2" s="80" t="s">
        <v>166</v>
      </c>
      <c r="O2" s="80" t="s">
        <v>167</v>
      </c>
      <c r="P2" s="80" t="s">
        <v>168</v>
      </c>
      <c r="Q2" s="80" t="s">
        <v>169</v>
      </c>
      <c r="R2" s="80" t="s">
        <v>170</v>
      </c>
      <c r="S2" s="80" t="s">
        <v>171</v>
      </c>
    </row>
    <row r="3" spans="1:19">
      <c r="A3" s="31" t="s">
        <v>172</v>
      </c>
      <c r="B3" s="5">
        <f>SUM('Game Scores'!C2:C4,'Game Scores'!E2:E4)</f>
        <v>120</v>
      </c>
      <c r="C3" s="5">
        <f>SUM('Game Scores'!C5:C7,'Game Scores'!E5:E7)</f>
        <v>124</v>
      </c>
      <c r="D3" s="5">
        <f>SUM('Game Scores'!C8:C10,'Game Scores'!E8:E10)</f>
        <v>158</v>
      </c>
      <c r="E3" s="5">
        <f>SUM('Game Scores'!C11:C13,'Game Scores'!E11:E13)</f>
        <v>124</v>
      </c>
      <c r="F3" s="5">
        <f>SUM('Game Scores'!C14:C16,'Game Scores'!E14:E16)</f>
        <v>0</v>
      </c>
      <c r="G3" s="5">
        <f t="shared" ref="G3:G34" si="0">SUM(B3:F3)</f>
        <v>526</v>
      </c>
      <c r="H3" s="5">
        <f t="shared" ref="H3:M3" si="1">MIN(H4:H47)</f>
        <v>0</v>
      </c>
      <c r="I3" s="5">
        <f t="shared" si="1"/>
        <v>0</v>
      </c>
      <c r="J3" s="5">
        <f t="shared" si="1"/>
        <v>2</v>
      </c>
      <c r="K3" s="5">
        <f t="shared" si="1"/>
        <v>0</v>
      </c>
      <c r="L3" s="5">
        <f t="shared" si="1"/>
        <v>0</v>
      </c>
      <c r="M3" s="5">
        <f t="shared" si="1"/>
        <v>0</v>
      </c>
      <c r="N3" s="4"/>
      <c r="O3" s="5"/>
      <c r="P3" s="5"/>
      <c r="Q3" s="5"/>
      <c r="R3" s="5"/>
      <c r="S3" s="5"/>
    </row>
    <row r="4" spans="1:19">
      <c r="A4" s="31" t="str">
        <f>'Player Guesses'!B4</f>
        <v>Alison Swaden</v>
      </c>
      <c r="B4" s="5">
        <f>'Player Guesses'!I4</f>
        <v>132</v>
      </c>
      <c r="C4" s="5">
        <f>'Player Guesses'!M4</f>
        <v>130</v>
      </c>
      <c r="D4" s="5">
        <f>'Player Guesses'!Q4</f>
        <v>140</v>
      </c>
      <c r="E4" s="5">
        <f>'Player Guesses'!U4</f>
        <v>172</v>
      </c>
      <c r="F4" s="5">
        <f>'Player Guesses'!Y4</f>
        <v>165</v>
      </c>
      <c r="G4" s="5">
        <f t="shared" si="0"/>
        <v>739</v>
      </c>
      <c r="H4" s="81">
        <f t="shared" ref="H4:H35" si="2">ABS(B4-B$3)</f>
        <v>12</v>
      </c>
      <c r="I4" s="81">
        <f t="shared" ref="I4:I35" si="3">ABS(C4-C$3)</f>
        <v>6</v>
      </c>
      <c r="J4" s="81">
        <f t="shared" ref="J4:J35" si="4">ABS(D4-D$3)</f>
        <v>18</v>
      </c>
      <c r="K4" s="81">
        <f t="shared" ref="K4:K35" si="5">ABS(E4-E$3)</f>
        <v>48</v>
      </c>
      <c r="L4" s="81">
        <f t="shared" ref="L4:L35" si="6">ABS(F4-F$3)</f>
        <v>165</v>
      </c>
      <c r="M4" s="81">
        <f t="shared" ref="M4:M35" si="7">ABS(G4-G$3)</f>
        <v>213</v>
      </c>
      <c r="N4" s="81" t="str">
        <f t="shared" ref="N4:N35" si="8">IF(H4=H$3,(IF(B$3=0, "loser", "winner")),"loser")</f>
        <v>loser</v>
      </c>
      <c r="O4" s="81" t="str">
        <f t="shared" ref="O4:O35" si="9">IF(I4=I$3,(IF(C$3=0, "loser", "winner")),"loser")</f>
        <v>loser</v>
      </c>
      <c r="P4" s="81" t="str">
        <f t="shared" ref="P4:P35" si="10">IF(J4=J$3,(IF(D$3=0, "loser", "winner")),"loser")</f>
        <v>loser</v>
      </c>
      <c r="Q4" s="81" t="str">
        <f t="shared" ref="Q4:Q35" si="11">IF(K4=K$3,(IF(E$3=0, "loser", "winner")),"loser")</f>
        <v>loser</v>
      </c>
      <c r="R4" s="81" t="str">
        <f t="shared" ref="R4:R35" si="12">IF(L4=L$3,(IF(F$3=0, "loser", "winner")),"loser")</f>
        <v>loser</v>
      </c>
      <c r="S4" s="81" t="str">
        <f t="shared" ref="S4:S35" si="13">IF(M4=M$3,(IF(G$3=0, "loser", "winner")),"loser")</f>
        <v>loser</v>
      </c>
    </row>
    <row r="5" spans="1:19">
      <c r="A5" s="31" t="str">
        <f>'Player Guesses'!B5</f>
        <v>Anna Catchpole</v>
      </c>
      <c r="B5" s="5">
        <f>'Player Guesses'!I5</f>
        <v>150</v>
      </c>
      <c r="C5" s="5">
        <f>'Player Guesses'!M5</f>
        <v>100</v>
      </c>
      <c r="D5" s="5">
        <f>'Player Guesses'!Q5</f>
        <v>120</v>
      </c>
      <c r="E5" s="5">
        <f>'Player Guesses'!U5</f>
        <v>100</v>
      </c>
      <c r="F5" s="5">
        <f>'Player Guesses'!Y5</f>
        <v>120</v>
      </c>
      <c r="G5" s="5">
        <f t="shared" si="0"/>
        <v>590</v>
      </c>
      <c r="H5" s="81">
        <f t="shared" si="2"/>
        <v>30</v>
      </c>
      <c r="I5" s="81">
        <f t="shared" si="3"/>
        <v>24</v>
      </c>
      <c r="J5" s="81">
        <f t="shared" si="4"/>
        <v>38</v>
      </c>
      <c r="K5" s="81">
        <f t="shared" si="5"/>
        <v>24</v>
      </c>
      <c r="L5" s="81">
        <f t="shared" si="6"/>
        <v>120</v>
      </c>
      <c r="M5" s="81">
        <f t="shared" si="7"/>
        <v>64</v>
      </c>
      <c r="N5" s="81" t="str">
        <f t="shared" si="8"/>
        <v>loser</v>
      </c>
      <c r="O5" s="81" t="str">
        <f t="shared" si="9"/>
        <v>loser</v>
      </c>
      <c r="P5" s="81" t="str">
        <f t="shared" si="10"/>
        <v>loser</v>
      </c>
      <c r="Q5" s="81" t="str">
        <f t="shared" si="11"/>
        <v>loser</v>
      </c>
      <c r="R5" s="81" t="str">
        <f t="shared" si="12"/>
        <v>loser</v>
      </c>
      <c r="S5" s="81" t="str">
        <f t="shared" si="13"/>
        <v>loser</v>
      </c>
    </row>
    <row r="6" spans="1:19">
      <c r="A6" s="31" t="str">
        <f>'Player Guesses'!B6</f>
        <v>Anna Hull</v>
      </c>
      <c r="B6" s="5">
        <f>'Player Guesses'!I6</f>
        <v>113</v>
      </c>
      <c r="C6" s="5">
        <f>'Player Guesses'!M6</f>
        <v>153</v>
      </c>
      <c r="D6" s="5">
        <f>'Player Guesses'!Q6</f>
        <v>151</v>
      </c>
      <c r="E6" s="5">
        <f>'Player Guesses'!U6</f>
        <v>158</v>
      </c>
      <c r="F6" s="5">
        <f>'Player Guesses'!Y6</f>
        <v>146</v>
      </c>
      <c r="G6" s="5">
        <f t="shared" si="0"/>
        <v>721</v>
      </c>
      <c r="H6" s="81">
        <f t="shared" si="2"/>
        <v>7</v>
      </c>
      <c r="I6" s="81">
        <f t="shared" si="3"/>
        <v>29</v>
      </c>
      <c r="J6" s="81">
        <f t="shared" si="4"/>
        <v>7</v>
      </c>
      <c r="K6" s="81">
        <f t="shared" si="5"/>
        <v>34</v>
      </c>
      <c r="L6" s="81">
        <f t="shared" si="6"/>
        <v>146</v>
      </c>
      <c r="M6" s="81">
        <f t="shared" si="7"/>
        <v>195</v>
      </c>
      <c r="N6" s="81" t="str">
        <f t="shared" si="8"/>
        <v>loser</v>
      </c>
      <c r="O6" s="81" t="str">
        <f t="shared" si="9"/>
        <v>loser</v>
      </c>
      <c r="P6" s="81" t="str">
        <f t="shared" si="10"/>
        <v>loser</v>
      </c>
      <c r="Q6" s="81" t="str">
        <f t="shared" si="11"/>
        <v>loser</v>
      </c>
      <c r="R6" s="81" t="str">
        <f t="shared" si="12"/>
        <v>loser</v>
      </c>
      <c r="S6" s="81" t="str">
        <f t="shared" si="13"/>
        <v>loser</v>
      </c>
    </row>
    <row r="7" spans="1:19">
      <c r="A7" s="31" t="str">
        <f>'Player Guesses'!B7</f>
        <v>Ben Muir</v>
      </c>
      <c r="B7" s="5">
        <f>'Player Guesses'!I7</f>
        <v>94</v>
      </c>
      <c r="C7" s="5">
        <f>'Player Guesses'!M7</f>
        <v>140</v>
      </c>
      <c r="D7" s="5">
        <f>'Player Guesses'!Q7</f>
        <v>137</v>
      </c>
      <c r="E7" s="5">
        <f>'Player Guesses'!U7</f>
        <v>147</v>
      </c>
      <c r="F7" s="5">
        <f>'Player Guesses'!Y7</f>
        <v>142</v>
      </c>
      <c r="G7" s="5">
        <f t="shared" si="0"/>
        <v>660</v>
      </c>
      <c r="H7" s="81">
        <f t="shared" si="2"/>
        <v>26</v>
      </c>
      <c r="I7" s="81">
        <f t="shared" si="3"/>
        <v>16</v>
      </c>
      <c r="J7" s="81">
        <f t="shared" si="4"/>
        <v>21</v>
      </c>
      <c r="K7" s="81">
        <f t="shared" si="5"/>
        <v>23</v>
      </c>
      <c r="L7" s="81">
        <f t="shared" si="6"/>
        <v>142</v>
      </c>
      <c r="M7" s="81">
        <f t="shared" si="7"/>
        <v>134</v>
      </c>
      <c r="N7" s="81" t="str">
        <f t="shared" si="8"/>
        <v>loser</v>
      </c>
      <c r="O7" s="81" t="str">
        <f t="shared" si="9"/>
        <v>loser</v>
      </c>
      <c r="P7" s="81" t="str">
        <f t="shared" si="10"/>
        <v>loser</v>
      </c>
      <c r="Q7" s="81" t="str">
        <f t="shared" si="11"/>
        <v>loser</v>
      </c>
      <c r="R7" s="81" t="str">
        <f t="shared" si="12"/>
        <v>loser</v>
      </c>
      <c r="S7" s="81" t="str">
        <f t="shared" si="13"/>
        <v>loser</v>
      </c>
    </row>
    <row r="8" spans="1:19">
      <c r="A8" s="31" t="str">
        <f>'Player Guesses'!B8</f>
        <v>Charlotte Tilbury</v>
      </c>
      <c r="B8" s="5">
        <f>'Player Guesses'!I8</f>
        <v>122</v>
      </c>
      <c r="C8" s="5">
        <f>'Player Guesses'!M8</f>
        <v>112</v>
      </c>
      <c r="D8" s="5">
        <f>'Player Guesses'!Q8</f>
        <v>131</v>
      </c>
      <c r="E8" s="5">
        <f>'Player Guesses'!U8</f>
        <v>136</v>
      </c>
      <c r="F8" s="5">
        <f>'Player Guesses'!Y8</f>
        <v>112</v>
      </c>
      <c r="G8" s="5">
        <f t="shared" si="0"/>
        <v>613</v>
      </c>
      <c r="H8" s="81">
        <f t="shared" si="2"/>
        <v>2</v>
      </c>
      <c r="I8" s="81">
        <f t="shared" si="3"/>
        <v>12</v>
      </c>
      <c r="J8" s="81">
        <f t="shared" si="4"/>
        <v>27</v>
      </c>
      <c r="K8" s="81">
        <f t="shared" si="5"/>
        <v>12</v>
      </c>
      <c r="L8" s="81">
        <f t="shared" si="6"/>
        <v>112</v>
      </c>
      <c r="M8" s="81">
        <f t="shared" si="7"/>
        <v>87</v>
      </c>
      <c r="N8" s="81" t="str">
        <f t="shared" si="8"/>
        <v>loser</v>
      </c>
      <c r="O8" s="81" t="str">
        <f t="shared" si="9"/>
        <v>loser</v>
      </c>
      <c r="P8" s="81" t="str">
        <f t="shared" si="10"/>
        <v>loser</v>
      </c>
      <c r="Q8" s="81" t="str">
        <f t="shared" si="11"/>
        <v>loser</v>
      </c>
      <c r="R8" s="81" t="str">
        <f t="shared" si="12"/>
        <v>loser</v>
      </c>
      <c r="S8" s="81" t="str">
        <f t="shared" si="13"/>
        <v>loser</v>
      </c>
    </row>
    <row r="9" spans="1:19">
      <c r="A9" s="31" t="str">
        <f>'Player Guesses'!B9</f>
        <v>Dawood Parker</v>
      </c>
      <c r="B9" s="5">
        <f>'Player Guesses'!I9</f>
        <v>120</v>
      </c>
      <c r="C9" s="5">
        <f>'Player Guesses'!M9</f>
        <v>105</v>
      </c>
      <c r="D9" s="5">
        <f>'Player Guesses'!Q9</f>
        <v>128</v>
      </c>
      <c r="E9" s="5">
        <f>'Player Guesses'!U9</f>
        <v>128</v>
      </c>
      <c r="F9" s="5">
        <f>'Player Guesses'!Y9</f>
        <v>122</v>
      </c>
      <c r="G9" s="5">
        <f t="shared" si="0"/>
        <v>603</v>
      </c>
      <c r="H9" s="81">
        <f t="shared" si="2"/>
        <v>0</v>
      </c>
      <c r="I9" s="81">
        <f t="shared" si="3"/>
        <v>19</v>
      </c>
      <c r="J9" s="81">
        <f t="shared" si="4"/>
        <v>30</v>
      </c>
      <c r="K9" s="81">
        <f t="shared" si="5"/>
        <v>4</v>
      </c>
      <c r="L9" s="81">
        <f t="shared" si="6"/>
        <v>122</v>
      </c>
      <c r="M9" s="81">
        <f t="shared" si="7"/>
        <v>77</v>
      </c>
      <c r="N9" s="81" t="str">
        <f t="shared" si="8"/>
        <v>winner</v>
      </c>
      <c r="O9" s="81" t="str">
        <f t="shared" si="9"/>
        <v>loser</v>
      </c>
      <c r="P9" s="81" t="str">
        <f t="shared" si="10"/>
        <v>loser</v>
      </c>
      <c r="Q9" s="81" t="str">
        <f t="shared" si="11"/>
        <v>loser</v>
      </c>
      <c r="R9" s="81" t="str">
        <f t="shared" si="12"/>
        <v>loser</v>
      </c>
      <c r="S9" s="81" t="str">
        <f t="shared" si="13"/>
        <v>loser</v>
      </c>
    </row>
    <row r="10" spans="1:19">
      <c r="A10" s="31" t="str">
        <f>'Player Guesses'!B10</f>
        <v>Debbie Hart</v>
      </c>
      <c r="B10" s="5">
        <f>'Player Guesses'!I10</f>
        <v>109</v>
      </c>
      <c r="C10" s="5">
        <f>'Player Guesses'!M10</f>
        <v>116</v>
      </c>
      <c r="D10" s="5">
        <f>'Player Guesses'!Q10</f>
        <v>97</v>
      </c>
      <c r="E10" s="5">
        <f>'Player Guesses'!U10</f>
        <v>124</v>
      </c>
      <c r="F10" s="5">
        <f>'Player Guesses'!Y10</f>
        <v>136</v>
      </c>
      <c r="G10" s="5">
        <f t="shared" si="0"/>
        <v>582</v>
      </c>
      <c r="H10" s="81">
        <f t="shared" si="2"/>
        <v>11</v>
      </c>
      <c r="I10" s="81">
        <f t="shared" si="3"/>
        <v>8</v>
      </c>
      <c r="J10" s="81">
        <f t="shared" si="4"/>
        <v>61</v>
      </c>
      <c r="K10" s="81">
        <f t="shared" si="5"/>
        <v>0</v>
      </c>
      <c r="L10" s="81">
        <f t="shared" si="6"/>
        <v>136</v>
      </c>
      <c r="M10" s="81">
        <f t="shared" si="7"/>
        <v>56</v>
      </c>
      <c r="N10" s="81" t="str">
        <f t="shared" si="8"/>
        <v>loser</v>
      </c>
      <c r="O10" s="81" t="str">
        <f t="shared" si="9"/>
        <v>loser</v>
      </c>
      <c r="P10" s="81" t="str">
        <f t="shared" si="10"/>
        <v>loser</v>
      </c>
      <c r="Q10" s="81" t="str">
        <f t="shared" si="11"/>
        <v>winner</v>
      </c>
      <c r="R10" s="81" t="str">
        <f t="shared" si="12"/>
        <v>loser</v>
      </c>
      <c r="S10" s="81" t="str">
        <f t="shared" si="13"/>
        <v>loser</v>
      </c>
    </row>
    <row r="11" spans="1:19">
      <c r="A11" s="31" t="str">
        <f>'Player Guesses'!B11</f>
        <v>Dudley Stones</v>
      </c>
      <c r="B11" s="5">
        <f>'Player Guesses'!I11</f>
        <v>124</v>
      </c>
      <c r="C11" s="5">
        <f>'Player Guesses'!M11</f>
        <v>128</v>
      </c>
      <c r="D11" s="5">
        <f>'Player Guesses'!Q11</f>
        <v>136</v>
      </c>
      <c r="E11" s="5">
        <f>'Player Guesses'!U11</f>
        <v>138</v>
      </c>
      <c r="F11" s="5">
        <f>'Player Guesses'!Y11</f>
        <v>0</v>
      </c>
      <c r="G11" s="5">
        <f t="shared" si="0"/>
        <v>526</v>
      </c>
      <c r="H11" s="81">
        <f t="shared" si="2"/>
        <v>4</v>
      </c>
      <c r="I11" s="81">
        <f t="shared" si="3"/>
        <v>4</v>
      </c>
      <c r="J11" s="81">
        <f t="shared" si="4"/>
        <v>22</v>
      </c>
      <c r="K11" s="81">
        <f t="shared" si="5"/>
        <v>14</v>
      </c>
      <c r="L11" s="81">
        <f t="shared" si="6"/>
        <v>0</v>
      </c>
      <c r="M11" s="81">
        <f t="shared" si="7"/>
        <v>0</v>
      </c>
      <c r="N11" s="81" t="str">
        <f t="shared" si="8"/>
        <v>loser</v>
      </c>
      <c r="O11" s="81" t="str">
        <f t="shared" si="9"/>
        <v>loser</v>
      </c>
      <c r="P11" s="81" t="str">
        <f t="shared" si="10"/>
        <v>loser</v>
      </c>
      <c r="Q11" s="81" t="str">
        <f t="shared" si="11"/>
        <v>loser</v>
      </c>
      <c r="R11" s="81" t="str">
        <f t="shared" si="12"/>
        <v>loser</v>
      </c>
      <c r="S11" s="81" t="str">
        <f t="shared" si="13"/>
        <v>winner</v>
      </c>
    </row>
    <row r="12" spans="1:19">
      <c r="A12" s="31" t="str">
        <f>'Player Guesses'!B12</f>
        <v>Fleur O'Dell</v>
      </c>
      <c r="B12" s="5">
        <f>'Player Guesses'!I12</f>
        <v>114</v>
      </c>
      <c r="C12" s="5">
        <f>'Player Guesses'!M12</f>
        <v>136</v>
      </c>
      <c r="D12" s="5">
        <f>'Player Guesses'!Q12</f>
        <v>172</v>
      </c>
      <c r="E12" s="5">
        <f>'Player Guesses'!U12</f>
        <v>174</v>
      </c>
      <c r="F12" s="5">
        <f>'Player Guesses'!Y12</f>
        <v>149</v>
      </c>
      <c r="G12" s="5">
        <f t="shared" si="0"/>
        <v>745</v>
      </c>
      <c r="H12" s="81">
        <f t="shared" si="2"/>
        <v>6</v>
      </c>
      <c r="I12" s="81">
        <f t="shared" si="3"/>
        <v>12</v>
      </c>
      <c r="J12" s="81">
        <f t="shared" si="4"/>
        <v>14</v>
      </c>
      <c r="K12" s="81">
        <f t="shared" si="5"/>
        <v>50</v>
      </c>
      <c r="L12" s="81">
        <f t="shared" si="6"/>
        <v>149</v>
      </c>
      <c r="M12" s="81">
        <f t="shared" si="7"/>
        <v>219</v>
      </c>
      <c r="N12" s="81" t="str">
        <f t="shared" si="8"/>
        <v>loser</v>
      </c>
      <c r="O12" s="81" t="str">
        <f t="shared" si="9"/>
        <v>loser</v>
      </c>
      <c r="P12" s="81" t="str">
        <f t="shared" si="10"/>
        <v>loser</v>
      </c>
      <c r="Q12" s="81" t="str">
        <f t="shared" si="11"/>
        <v>loser</v>
      </c>
      <c r="R12" s="81" t="str">
        <f t="shared" si="12"/>
        <v>loser</v>
      </c>
      <c r="S12" s="81" t="str">
        <f t="shared" si="13"/>
        <v>loser</v>
      </c>
    </row>
    <row r="13" spans="1:19">
      <c r="A13" s="31" t="str">
        <f>'Player Guesses'!B13</f>
        <v>Harrison Jardine</v>
      </c>
      <c r="B13" s="5">
        <f>'Player Guesses'!I13</f>
        <v>85</v>
      </c>
      <c r="C13" s="5">
        <f>'Player Guesses'!M13</f>
        <v>85</v>
      </c>
      <c r="D13" s="5">
        <f>'Player Guesses'!Q13</f>
        <v>85</v>
      </c>
      <c r="E13" s="5">
        <f>'Player Guesses'!U13</f>
        <v>85</v>
      </c>
      <c r="F13" s="5">
        <f>'Player Guesses'!Y13</f>
        <v>85</v>
      </c>
      <c r="G13" s="5">
        <f t="shared" si="0"/>
        <v>425</v>
      </c>
      <c r="H13" s="81">
        <f t="shared" si="2"/>
        <v>35</v>
      </c>
      <c r="I13" s="81">
        <f t="shared" si="3"/>
        <v>39</v>
      </c>
      <c r="J13" s="81">
        <f t="shared" si="4"/>
        <v>73</v>
      </c>
      <c r="K13" s="81">
        <f t="shared" si="5"/>
        <v>39</v>
      </c>
      <c r="L13" s="81">
        <f t="shared" si="6"/>
        <v>85</v>
      </c>
      <c r="M13" s="81">
        <f t="shared" si="7"/>
        <v>101</v>
      </c>
      <c r="N13" s="81" t="str">
        <f t="shared" si="8"/>
        <v>loser</v>
      </c>
      <c r="O13" s="81" t="str">
        <f t="shared" si="9"/>
        <v>loser</v>
      </c>
      <c r="P13" s="81" t="str">
        <f t="shared" si="10"/>
        <v>loser</v>
      </c>
      <c r="Q13" s="81" t="str">
        <f t="shared" si="11"/>
        <v>loser</v>
      </c>
      <c r="R13" s="81" t="str">
        <f t="shared" si="12"/>
        <v>loser</v>
      </c>
      <c r="S13" s="81" t="str">
        <f t="shared" si="13"/>
        <v>loser</v>
      </c>
    </row>
    <row r="14" spans="1:19">
      <c r="A14" s="31" t="str">
        <f>'Player Guesses'!B14</f>
        <v>James Stones</v>
      </c>
      <c r="B14" s="5">
        <f>'Player Guesses'!I14</f>
        <v>127</v>
      </c>
      <c r="C14" s="5">
        <f>'Player Guesses'!M14</f>
        <v>113</v>
      </c>
      <c r="D14" s="5">
        <f>'Player Guesses'!Q14</f>
        <v>116</v>
      </c>
      <c r="E14" s="5">
        <f>'Player Guesses'!U14</f>
        <v>125</v>
      </c>
      <c r="F14" s="5">
        <f>'Player Guesses'!Y14</f>
        <v>138</v>
      </c>
      <c r="G14" s="5">
        <f t="shared" si="0"/>
        <v>619</v>
      </c>
      <c r="H14" s="81">
        <f t="shared" si="2"/>
        <v>7</v>
      </c>
      <c r="I14" s="81">
        <f t="shared" si="3"/>
        <v>11</v>
      </c>
      <c r="J14" s="81">
        <f t="shared" si="4"/>
        <v>42</v>
      </c>
      <c r="K14" s="81">
        <f t="shared" si="5"/>
        <v>1</v>
      </c>
      <c r="L14" s="81">
        <f t="shared" si="6"/>
        <v>138</v>
      </c>
      <c r="M14" s="81">
        <f t="shared" si="7"/>
        <v>93</v>
      </c>
      <c r="N14" s="81" t="str">
        <f t="shared" si="8"/>
        <v>loser</v>
      </c>
      <c r="O14" s="81" t="str">
        <f t="shared" si="9"/>
        <v>loser</v>
      </c>
      <c r="P14" s="81" t="str">
        <f t="shared" si="10"/>
        <v>loser</v>
      </c>
      <c r="Q14" s="81" t="str">
        <f t="shared" si="11"/>
        <v>loser</v>
      </c>
      <c r="R14" s="81" t="str">
        <f t="shared" si="12"/>
        <v>loser</v>
      </c>
      <c r="S14" s="81" t="str">
        <f t="shared" si="13"/>
        <v>loser</v>
      </c>
    </row>
    <row r="15" spans="1:19">
      <c r="A15" s="31" t="str">
        <f>'Player Guesses'!B15</f>
        <v>Jess Vallis</v>
      </c>
      <c r="B15" s="5">
        <f>'Player Guesses'!I15</f>
        <v>126</v>
      </c>
      <c r="C15" s="5">
        <f>'Player Guesses'!M15</f>
        <v>102</v>
      </c>
      <c r="D15" s="5">
        <f>'Player Guesses'!Q15</f>
        <v>133</v>
      </c>
      <c r="E15" s="5">
        <f>'Player Guesses'!U15</f>
        <v>167</v>
      </c>
      <c r="F15" s="5">
        <f>'Player Guesses'!Y15</f>
        <v>144</v>
      </c>
      <c r="G15" s="5">
        <f t="shared" si="0"/>
        <v>672</v>
      </c>
      <c r="H15" s="81">
        <f t="shared" si="2"/>
        <v>6</v>
      </c>
      <c r="I15" s="81">
        <f t="shared" si="3"/>
        <v>22</v>
      </c>
      <c r="J15" s="81">
        <f t="shared" si="4"/>
        <v>25</v>
      </c>
      <c r="K15" s="81">
        <f t="shared" si="5"/>
        <v>43</v>
      </c>
      <c r="L15" s="81">
        <f t="shared" si="6"/>
        <v>144</v>
      </c>
      <c r="M15" s="81">
        <f t="shared" si="7"/>
        <v>146</v>
      </c>
      <c r="N15" s="81" t="str">
        <f t="shared" si="8"/>
        <v>loser</v>
      </c>
      <c r="O15" s="81" t="str">
        <f t="shared" si="9"/>
        <v>loser</v>
      </c>
      <c r="P15" s="81" t="str">
        <f t="shared" si="10"/>
        <v>loser</v>
      </c>
      <c r="Q15" s="81" t="str">
        <f t="shared" si="11"/>
        <v>loser</v>
      </c>
      <c r="R15" s="81" t="str">
        <f t="shared" si="12"/>
        <v>loser</v>
      </c>
      <c r="S15" s="81" t="str">
        <f t="shared" si="13"/>
        <v>loser</v>
      </c>
    </row>
    <row r="16" spans="1:19">
      <c r="A16" s="31" t="str">
        <f>'Player Guesses'!B16</f>
        <v>John Hull</v>
      </c>
      <c r="B16" s="5">
        <f>'Player Guesses'!I16</f>
        <v>112</v>
      </c>
      <c r="C16" s="5">
        <f>'Player Guesses'!M16</f>
        <v>126</v>
      </c>
      <c r="D16" s="5">
        <f>'Player Guesses'!Q16</f>
        <v>134</v>
      </c>
      <c r="E16" s="5">
        <f>'Player Guesses'!U16</f>
        <v>133</v>
      </c>
      <c r="F16" s="5">
        <f>'Player Guesses'!Y16</f>
        <v>137</v>
      </c>
      <c r="G16" s="5">
        <f t="shared" si="0"/>
        <v>642</v>
      </c>
      <c r="H16" s="81">
        <f t="shared" si="2"/>
        <v>8</v>
      </c>
      <c r="I16" s="81">
        <f t="shared" si="3"/>
        <v>2</v>
      </c>
      <c r="J16" s="81">
        <f t="shared" si="4"/>
        <v>24</v>
      </c>
      <c r="K16" s="81">
        <f t="shared" si="5"/>
        <v>9</v>
      </c>
      <c r="L16" s="81">
        <f t="shared" si="6"/>
        <v>137</v>
      </c>
      <c r="M16" s="81">
        <f t="shared" si="7"/>
        <v>116</v>
      </c>
      <c r="N16" s="81" t="str">
        <f t="shared" si="8"/>
        <v>loser</v>
      </c>
      <c r="O16" s="81" t="str">
        <f t="shared" si="9"/>
        <v>loser</v>
      </c>
      <c r="P16" s="81" t="str">
        <f t="shared" si="10"/>
        <v>loser</v>
      </c>
      <c r="Q16" s="81" t="str">
        <f t="shared" si="11"/>
        <v>loser</v>
      </c>
      <c r="R16" s="81" t="str">
        <f t="shared" si="12"/>
        <v>loser</v>
      </c>
      <c r="S16" s="81" t="str">
        <f t="shared" si="13"/>
        <v>loser</v>
      </c>
    </row>
    <row r="17" spans="1:27">
      <c r="A17" s="31" t="str">
        <f>'Player Guesses'!B17</f>
        <v>John Raynor</v>
      </c>
      <c r="B17" s="5">
        <f>'Player Guesses'!I17</f>
        <v>117</v>
      </c>
      <c r="C17" s="5">
        <f>'Player Guesses'!M17</f>
        <v>117</v>
      </c>
      <c r="D17" s="5">
        <f>'Player Guesses'!Q17</f>
        <v>117</v>
      </c>
      <c r="E17" s="5">
        <f>'Player Guesses'!U17</f>
        <v>117</v>
      </c>
      <c r="F17" s="5">
        <f>'Player Guesses'!Y17</f>
        <v>117</v>
      </c>
      <c r="G17" s="5">
        <f t="shared" si="0"/>
        <v>585</v>
      </c>
      <c r="H17" s="81">
        <f t="shared" si="2"/>
        <v>3</v>
      </c>
      <c r="I17" s="81">
        <f t="shared" si="3"/>
        <v>7</v>
      </c>
      <c r="J17" s="81">
        <f t="shared" si="4"/>
        <v>41</v>
      </c>
      <c r="K17" s="81">
        <f t="shared" si="5"/>
        <v>7</v>
      </c>
      <c r="L17" s="81">
        <f t="shared" si="6"/>
        <v>117</v>
      </c>
      <c r="M17" s="81">
        <f t="shared" si="7"/>
        <v>59</v>
      </c>
      <c r="N17" s="81" t="str">
        <f t="shared" si="8"/>
        <v>loser</v>
      </c>
      <c r="O17" s="81" t="str">
        <f t="shared" si="9"/>
        <v>loser</v>
      </c>
      <c r="P17" s="81" t="str">
        <f t="shared" si="10"/>
        <v>loser</v>
      </c>
      <c r="Q17" s="81" t="str">
        <f t="shared" si="11"/>
        <v>loser</v>
      </c>
      <c r="R17" s="81" t="str">
        <f t="shared" si="12"/>
        <v>loser</v>
      </c>
      <c r="S17" s="81" t="str">
        <f t="shared" si="13"/>
        <v>loser</v>
      </c>
    </row>
    <row r="18" spans="1:27">
      <c r="A18" s="31" t="str">
        <f>'Player Guesses'!B18</f>
        <v>Jonathan Silverman</v>
      </c>
      <c r="B18" s="5">
        <f>'Player Guesses'!I18</f>
        <v>105</v>
      </c>
      <c r="C18" s="5">
        <f>'Player Guesses'!M18</f>
        <v>124</v>
      </c>
      <c r="D18" s="5">
        <f>'Player Guesses'!Q18</f>
        <v>122</v>
      </c>
      <c r="E18" s="5">
        <f>'Player Guesses'!U18</f>
        <v>135</v>
      </c>
      <c r="F18" s="5">
        <f>'Player Guesses'!Y18</f>
        <v>93</v>
      </c>
      <c r="G18" s="5">
        <f t="shared" si="0"/>
        <v>579</v>
      </c>
      <c r="H18" s="81">
        <f t="shared" si="2"/>
        <v>15</v>
      </c>
      <c r="I18" s="81">
        <f t="shared" si="3"/>
        <v>0</v>
      </c>
      <c r="J18" s="81">
        <f t="shared" si="4"/>
        <v>36</v>
      </c>
      <c r="K18" s="81">
        <f t="shared" si="5"/>
        <v>11</v>
      </c>
      <c r="L18" s="81">
        <f t="shared" si="6"/>
        <v>93</v>
      </c>
      <c r="M18" s="81">
        <f t="shared" si="7"/>
        <v>53</v>
      </c>
      <c r="N18" s="81" t="str">
        <f t="shared" si="8"/>
        <v>loser</v>
      </c>
      <c r="O18" s="81" t="str">
        <f t="shared" si="9"/>
        <v>winner</v>
      </c>
      <c r="P18" s="81" t="str">
        <f t="shared" si="10"/>
        <v>loser</v>
      </c>
      <c r="Q18" s="81" t="str">
        <f t="shared" si="11"/>
        <v>loser</v>
      </c>
      <c r="R18" s="81" t="str">
        <f t="shared" si="12"/>
        <v>loser</v>
      </c>
      <c r="S18" s="81" t="str">
        <f t="shared" si="13"/>
        <v>loser</v>
      </c>
    </row>
    <row r="19" spans="1:27">
      <c r="A19" s="31" t="str">
        <f>'Player Guesses'!B19</f>
        <v>Juliet Parker</v>
      </c>
      <c r="B19" s="5">
        <f>'Player Guesses'!I19</f>
        <v>99</v>
      </c>
      <c r="C19" s="5">
        <f>'Player Guesses'!M19</f>
        <v>111</v>
      </c>
      <c r="D19" s="5">
        <f>'Player Guesses'!Q19</f>
        <v>125</v>
      </c>
      <c r="E19" s="5">
        <f>'Player Guesses'!U19</f>
        <v>106</v>
      </c>
      <c r="F19" s="5">
        <f>'Player Guesses'!Y19</f>
        <v>111</v>
      </c>
      <c r="G19" s="5">
        <f t="shared" si="0"/>
        <v>552</v>
      </c>
      <c r="H19" s="81">
        <f t="shared" si="2"/>
        <v>21</v>
      </c>
      <c r="I19" s="81">
        <f t="shared" si="3"/>
        <v>13</v>
      </c>
      <c r="J19" s="81">
        <f t="shared" si="4"/>
        <v>33</v>
      </c>
      <c r="K19" s="81">
        <f t="shared" si="5"/>
        <v>18</v>
      </c>
      <c r="L19" s="81">
        <f t="shared" si="6"/>
        <v>111</v>
      </c>
      <c r="M19" s="81">
        <f t="shared" si="7"/>
        <v>26</v>
      </c>
      <c r="N19" s="81" t="str">
        <f t="shared" si="8"/>
        <v>loser</v>
      </c>
      <c r="O19" s="81" t="str">
        <f t="shared" si="9"/>
        <v>loser</v>
      </c>
      <c r="P19" s="81" t="str">
        <f t="shared" si="10"/>
        <v>loser</v>
      </c>
      <c r="Q19" s="81" t="str">
        <f t="shared" si="11"/>
        <v>loser</v>
      </c>
      <c r="R19" s="81" t="str">
        <f t="shared" si="12"/>
        <v>loser</v>
      </c>
      <c r="S19" s="81" t="str">
        <f t="shared" si="13"/>
        <v>loser</v>
      </c>
    </row>
    <row r="20" spans="1:27">
      <c r="A20" s="31" t="str">
        <f>'Player Guesses'!B20</f>
        <v>Kate Betteridge</v>
      </c>
      <c r="B20" s="5">
        <f>'Player Guesses'!I20</f>
        <v>154</v>
      </c>
      <c r="C20" s="5">
        <f>'Player Guesses'!M20</f>
        <v>154</v>
      </c>
      <c r="D20" s="5">
        <f>'Player Guesses'!Q20</f>
        <v>154</v>
      </c>
      <c r="E20" s="5">
        <f>'Player Guesses'!U19</f>
        <v>106</v>
      </c>
      <c r="F20" s="5">
        <f>'Player Guesses'!Y20</f>
        <v>154</v>
      </c>
      <c r="G20" s="5">
        <f t="shared" si="0"/>
        <v>722</v>
      </c>
      <c r="H20" s="81">
        <f t="shared" si="2"/>
        <v>34</v>
      </c>
      <c r="I20" s="81">
        <f t="shared" si="3"/>
        <v>30</v>
      </c>
      <c r="J20" s="81">
        <f t="shared" si="4"/>
        <v>4</v>
      </c>
      <c r="K20" s="81">
        <f t="shared" si="5"/>
        <v>18</v>
      </c>
      <c r="L20" s="81">
        <f t="shared" si="6"/>
        <v>154</v>
      </c>
      <c r="M20" s="81">
        <f t="shared" si="7"/>
        <v>196</v>
      </c>
      <c r="N20" s="81" t="str">
        <f t="shared" si="8"/>
        <v>loser</v>
      </c>
      <c r="O20" s="81" t="str">
        <f t="shared" si="9"/>
        <v>loser</v>
      </c>
      <c r="P20" s="81" t="str">
        <f t="shared" si="10"/>
        <v>loser</v>
      </c>
      <c r="Q20" s="81" t="str">
        <f t="shared" si="11"/>
        <v>loser</v>
      </c>
      <c r="R20" s="81" t="str">
        <f t="shared" si="12"/>
        <v>loser</v>
      </c>
      <c r="S20" s="81" t="str">
        <f t="shared" si="13"/>
        <v>loser</v>
      </c>
    </row>
    <row r="21" spans="1:27">
      <c r="A21" s="31" t="str">
        <f>'Player Guesses'!B21</f>
        <v>Maeve Stones</v>
      </c>
      <c r="B21" s="5">
        <f>'Player Guesses'!I21</f>
        <v>119</v>
      </c>
      <c r="C21" s="5">
        <f>'Player Guesses'!M21</f>
        <v>119</v>
      </c>
      <c r="D21" s="5">
        <f>'Player Guesses'!Q21</f>
        <v>119</v>
      </c>
      <c r="E21" s="5">
        <f>'Player Guesses'!U21</f>
        <v>119</v>
      </c>
      <c r="F21" s="5">
        <f>'Player Guesses'!Y21</f>
        <v>119</v>
      </c>
      <c r="G21" s="5">
        <f t="shared" si="0"/>
        <v>595</v>
      </c>
      <c r="H21" s="81">
        <f t="shared" si="2"/>
        <v>1</v>
      </c>
      <c r="I21" s="81">
        <f t="shared" si="3"/>
        <v>5</v>
      </c>
      <c r="J21" s="81">
        <f t="shared" si="4"/>
        <v>39</v>
      </c>
      <c r="K21" s="81">
        <f t="shared" si="5"/>
        <v>5</v>
      </c>
      <c r="L21" s="81">
        <f t="shared" si="6"/>
        <v>119</v>
      </c>
      <c r="M21" s="81">
        <f t="shared" si="7"/>
        <v>69</v>
      </c>
      <c r="N21" s="81" t="str">
        <f t="shared" si="8"/>
        <v>loser</v>
      </c>
      <c r="O21" s="81" t="str">
        <f t="shared" si="9"/>
        <v>loser</v>
      </c>
      <c r="P21" s="81" t="str">
        <f t="shared" si="10"/>
        <v>loser</v>
      </c>
      <c r="Q21" s="81" t="str">
        <f t="shared" si="11"/>
        <v>loser</v>
      </c>
      <c r="R21" s="81" t="str">
        <f t="shared" si="12"/>
        <v>loser</v>
      </c>
      <c r="S21" s="81" t="str">
        <f t="shared" si="13"/>
        <v>loser</v>
      </c>
    </row>
    <row r="22" spans="1:27">
      <c r="A22" s="31" t="str">
        <f>'Player Guesses'!B22</f>
        <v>Matt Scurlock</v>
      </c>
      <c r="B22" s="5">
        <f>'Player Guesses'!I22</f>
        <v>104</v>
      </c>
      <c r="C22" s="5">
        <f>'Player Guesses'!M22</f>
        <v>129</v>
      </c>
      <c r="D22" s="5">
        <f>'Player Guesses'!Q22</f>
        <v>130</v>
      </c>
      <c r="E22" s="5">
        <f>'Player Guesses'!U22</f>
        <v>132</v>
      </c>
      <c r="F22" s="5">
        <f>'Player Guesses'!Y22</f>
        <v>128</v>
      </c>
      <c r="G22" s="5">
        <f t="shared" si="0"/>
        <v>623</v>
      </c>
      <c r="H22" s="81">
        <f t="shared" si="2"/>
        <v>16</v>
      </c>
      <c r="I22" s="81">
        <f t="shared" si="3"/>
        <v>5</v>
      </c>
      <c r="J22" s="81">
        <f t="shared" si="4"/>
        <v>28</v>
      </c>
      <c r="K22" s="81">
        <f t="shared" si="5"/>
        <v>8</v>
      </c>
      <c r="L22" s="81">
        <f t="shared" si="6"/>
        <v>128</v>
      </c>
      <c r="M22" s="81">
        <f t="shared" si="7"/>
        <v>97</v>
      </c>
      <c r="N22" s="81" t="str">
        <f t="shared" si="8"/>
        <v>loser</v>
      </c>
      <c r="O22" s="81" t="str">
        <f t="shared" si="9"/>
        <v>loser</v>
      </c>
      <c r="P22" s="81" t="str">
        <f t="shared" si="10"/>
        <v>loser</v>
      </c>
      <c r="Q22" s="81" t="str">
        <f t="shared" si="11"/>
        <v>loser</v>
      </c>
      <c r="R22" s="81" t="str">
        <f t="shared" si="12"/>
        <v>loser</v>
      </c>
      <c r="S22" s="81" t="str">
        <f t="shared" si="13"/>
        <v>loser</v>
      </c>
    </row>
    <row r="23" spans="1:27">
      <c r="A23" s="31" t="str">
        <f>'Player Guesses'!B23</f>
        <v>Michael O'Boyle</v>
      </c>
      <c r="B23" s="5">
        <f>'Player Guesses'!I23</f>
        <v>125</v>
      </c>
      <c r="C23" s="5">
        <f>'Player Guesses'!M23</f>
        <v>0</v>
      </c>
      <c r="D23" s="5">
        <f>'Player Guesses'!Q23</f>
        <v>0</v>
      </c>
      <c r="E23" s="5">
        <f>'Player Guesses'!U23</f>
        <v>0</v>
      </c>
      <c r="F23" s="5">
        <f>'Player Guesses'!Y23</f>
        <v>0</v>
      </c>
      <c r="G23" s="5">
        <f t="shared" si="0"/>
        <v>125</v>
      </c>
      <c r="H23" s="81">
        <f t="shared" si="2"/>
        <v>5</v>
      </c>
      <c r="I23" s="81">
        <f t="shared" si="3"/>
        <v>124</v>
      </c>
      <c r="J23" s="81">
        <f t="shared" si="4"/>
        <v>158</v>
      </c>
      <c r="K23" s="81">
        <f t="shared" si="5"/>
        <v>124</v>
      </c>
      <c r="L23" s="81">
        <f t="shared" si="6"/>
        <v>0</v>
      </c>
      <c r="M23" s="81">
        <f t="shared" si="7"/>
        <v>401</v>
      </c>
      <c r="N23" s="81" t="str">
        <f t="shared" si="8"/>
        <v>loser</v>
      </c>
      <c r="O23" s="81" t="str">
        <f t="shared" si="9"/>
        <v>loser</v>
      </c>
      <c r="P23" s="81" t="str">
        <f t="shared" si="10"/>
        <v>loser</v>
      </c>
      <c r="Q23" s="81" t="str">
        <f t="shared" si="11"/>
        <v>loser</v>
      </c>
      <c r="R23" s="81" t="str">
        <f t="shared" si="12"/>
        <v>loser</v>
      </c>
      <c r="S23" s="81" t="str">
        <f t="shared" si="13"/>
        <v>loser</v>
      </c>
    </row>
    <row r="24" spans="1:27">
      <c r="A24" s="31" t="str">
        <f>'Player Guesses'!B24</f>
        <v>Morris Berrie</v>
      </c>
      <c r="B24" s="5">
        <f>'Player Guesses'!I24</f>
        <v>141</v>
      </c>
      <c r="C24" s="5">
        <f>'Player Guesses'!M24</f>
        <v>155</v>
      </c>
      <c r="D24" s="5">
        <f>'Player Guesses'!Q24</f>
        <v>132</v>
      </c>
      <c r="E24" s="5">
        <f>'Player Guesses'!U24</f>
        <v>150</v>
      </c>
      <c r="F24" s="5">
        <f>'Player Guesses'!Y24</f>
        <v>162</v>
      </c>
      <c r="G24" s="5">
        <f t="shared" si="0"/>
        <v>740</v>
      </c>
      <c r="H24" s="81">
        <f t="shared" si="2"/>
        <v>21</v>
      </c>
      <c r="I24" s="81">
        <f t="shared" si="3"/>
        <v>31</v>
      </c>
      <c r="J24" s="81">
        <f t="shared" si="4"/>
        <v>26</v>
      </c>
      <c r="K24" s="81">
        <f t="shared" si="5"/>
        <v>26</v>
      </c>
      <c r="L24" s="81">
        <f t="shared" si="6"/>
        <v>162</v>
      </c>
      <c r="M24" s="81">
        <f t="shared" si="7"/>
        <v>214</v>
      </c>
      <c r="N24" s="81" t="str">
        <f t="shared" si="8"/>
        <v>loser</v>
      </c>
      <c r="O24" s="81" t="str">
        <f t="shared" si="9"/>
        <v>loser</v>
      </c>
      <c r="P24" s="81" t="str">
        <f t="shared" si="10"/>
        <v>loser</v>
      </c>
      <c r="Q24" s="81" t="str">
        <f t="shared" si="11"/>
        <v>loser</v>
      </c>
      <c r="R24" s="81" t="str">
        <f t="shared" si="12"/>
        <v>loser</v>
      </c>
      <c r="S24" s="81" t="str">
        <f t="shared" si="13"/>
        <v>loser</v>
      </c>
      <c r="AA24"/>
    </row>
    <row r="25" spans="1:27">
      <c r="A25" s="31" t="str">
        <f>'Player Guesses'!B25</f>
        <v>Natalie Jones</v>
      </c>
      <c r="B25" s="5">
        <f>'Player Guesses'!I25</f>
        <v>103</v>
      </c>
      <c r="C25" s="5">
        <f>'Player Guesses'!M25</f>
        <v>127</v>
      </c>
      <c r="D25" s="5">
        <f>'Player Guesses'!Q25</f>
        <v>121</v>
      </c>
      <c r="E25" s="5">
        <f>'Player Guesses'!U25</f>
        <v>108</v>
      </c>
      <c r="F25" s="5">
        <f>'Player Guesses'!Y25</f>
        <v>127</v>
      </c>
      <c r="G25" s="5">
        <f t="shared" si="0"/>
        <v>586</v>
      </c>
      <c r="H25" s="81">
        <f t="shared" si="2"/>
        <v>17</v>
      </c>
      <c r="I25" s="81">
        <f t="shared" si="3"/>
        <v>3</v>
      </c>
      <c r="J25" s="81">
        <f t="shared" si="4"/>
        <v>37</v>
      </c>
      <c r="K25" s="81">
        <f t="shared" si="5"/>
        <v>16</v>
      </c>
      <c r="L25" s="81">
        <f t="shared" si="6"/>
        <v>127</v>
      </c>
      <c r="M25" s="81">
        <f t="shared" si="7"/>
        <v>60</v>
      </c>
      <c r="N25" s="81" t="str">
        <f t="shared" si="8"/>
        <v>loser</v>
      </c>
      <c r="O25" s="81" t="str">
        <f t="shared" si="9"/>
        <v>loser</v>
      </c>
      <c r="P25" s="81" t="str">
        <f t="shared" si="10"/>
        <v>loser</v>
      </c>
      <c r="Q25" s="81" t="str">
        <f t="shared" si="11"/>
        <v>loser</v>
      </c>
      <c r="R25" s="81" t="str">
        <f t="shared" si="12"/>
        <v>loser</v>
      </c>
      <c r="S25" s="81" t="str">
        <f t="shared" si="13"/>
        <v>loser</v>
      </c>
      <c r="AA25"/>
    </row>
    <row r="26" spans="1:27">
      <c r="A26" s="31" t="str">
        <f>'Player Guesses'!B26</f>
        <v>Nikki Robbins</v>
      </c>
      <c r="B26" s="5">
        <f>'Player Guesses'!I26</f>
        <v>75</v>
      </c>
      <c r="C26" s="5">
        <f>'Player Guesses'!M26</f>
        <v>89</v>
      </c>
      <c r="D26" s="5">
        <f>'Player Guesses'!Q26</f>
        <v>124</v>
      </c>
      <c r="E26" s="5">
        <f>'Player Guesses'!U26</f>
        <v>101</v>
      </c>
      <c r="F26" s="5">
        <f>'Player Guesses'!Y26</f>
        <v>126</v>
      </c>
      <c r="G26" s="5">
        <f t="shared" si="0"/>
        <v>515</v>
      </c>
      <c r="H26" s="81">
        <f t="shared" si="2"/>
        <v>45</v>
      </c>
      <c r="I26" s="81">
        <f t="shared" si="3"/>
        <v>35</v>
      </c>
      <c r="J26" s="81">
        <f t="shared" si="4"/>
        <v>34</v>
      </c>
      <c r="K26" s="81">
        <f t="shared" si="5"/>
        <v>23</v>
      </c>
      <c r="L26" s="81">
        <f t="shared" si="6"/>
        <v>126</v>
      </c>
      <c r="M26" s="81">
        <f t="shared" si="7"/>
        <v>11</v>
      </c>
      <c r="N26" s="81" t="str">
        <f t="shared" si="8"/>
        <v>loser</v>
      </c>
      <c r="O26" s="81" t="str">
        <f t="shared" si="9"/>
        <v>loser</v>
      </c>
      <c r="P26" s="81" t="str">
        <f t="shared" si="10"/>
        <v>loser</v>
      </c>
      <c r="Q26" s="81" t="str">
        <f t="shared" si="11"/>
        <v>loser</v>
      </c>
      <c r="R26" s="81" t="str">
        <f t="shared" si="12"/>
        <v>loser</v>
      </c>
      <c r="S26" s="81" t="str">
        <f t="shared" si="13"/>
        <v>loser</v>
      </c>
      <c r="AA26"/>
    </row>
    <row r="27" spans="1:27">
      <c r="A27" s="31" t="str">
        <f>'Player Guesses'!B27</f>
        <v>Philip Mitchelmore</v>
      </c>
      <c r="B27" s="5">
        <f>'Player Guesses'!I27</f>
        <v>131</v>
      </c>
      <c r="C27" s="5">
        <f>'Player Guesses'!M27</f>
        <v>104</v>
      </c>
      <c r="D27" s="5">
        <f>'Player Guesses'!Q27</f>
        <v>160</v>
      </c>
      <c r="E27" s="5">
        <f>'Player Guesses'!U27</f>
        <v>134</v>
      </c>
      <c r="F27" s="5">
        <f>'Player Guesses'!Y27</f>
        <v>147</v>
      </c>
      <c r="G27" s="5">
        <f t="shared" si="0"/>
        <v>676</v>
      </c>
      <c r="H27" s="81">
        <f t="shared" si="2"/>
        <v>11</v>
      </c>
      <c r="I27" s="81">
        <f t="shared" si="3"/>
        <v>20</v>
      </c>
      <c r="J27" s="81">
        <f t="shared" si="4"/>
        <v>2</v>
      </c>
      <c r="K27" s="81">
        <f t="shared" si="5"/>
        <v>10</v>
      </c>
      <c r="L27" s="81">
        <f t="shared" si="6"/>
        <v>147</v>
      </c>
      <c r="M27" s="81">
        <f t="shared" si="7"/>
        <v>150</v>
      </c>
      <c r="N27" s="81" t="str">
        <f t="shared" si="8"/>
        <v>loser</v>
      </c>
      <c r="O27" s="81" t="str">
        <f t="shared" si="9"/>
        <v>loser</v>
      </c>
      <c r="P27" s="81" t="str">
        <f t="shared" si="10"/>
        <v>winner</v>
      </c>
      <c r="Q27" s="81" t="str">
        <f t="shared" si="11"/>
        <v>loser</v>
      </c>
      <c r="R27" s="81" t="str">
        <f t="shared" si="12"/>
        <v>loser</v>
      </c>
      <c r="S27" s="81" t="str">
        <f t="shared" si="13"/>
        <v>loser</v>
      </c>
      <c r="AA27"/>
    </row>
    <row r="28" spans="1:27">
      <c r="A28" s="31" t="str">
        <f>'Player Guesses'!B28</f>
        <v>Richard Sulston</v>
      </c>
      <c r="B28" s="5">
        <f>'Player Guesses'!I28</f>
        <v>115</v>
      </c>
      <c r="C28" s="5">
        <f>'Player Guesses'!M28</f>
        <v>114</v>
      </c>
      <c r="D28" s="5">
        <f>'Player Guesses'!Q28</f>
        <v>126</v>
      </c>
      <c r="E28" s="5">
        <f>'Player Guesses'!U28</f>
        <v>114</v>
      </c>
      <c r="F28" s="5">
        <f>'Player Guesses'!Y28</f>
        <v>129</v>
      </c>
      <c r="G28" s="5">
        <f t="shared" si="0"/>
        <v>598</v>
      </c>
      <c r="H28" s="81">
        <f t="shared" si="2"/>
        <v>5</v>
      </c>
      <c r="I28" s="81">
        <f t="shared" si="3"/>
        <v>10</v>
      </c>
      <c r="J28" s="81">
        <f t="shared" si="4"/>
        <v>32</v>
      </c>
      <c r="K28" s="81">
        <f t="shared" si="5"/>
        <v>10</v>
      </c>
      <c r="L28" s="81">
        <f t="shared" si="6"/>
        <v>129</v>
      </c>
      <c r="M28" s="81">
        <f t="shared" si="7"/>
        <v>72</v>
      </c>
      <c r="N28" s="81" t="str">
        <f t="shared" si="8"/>
        <v>loser</v>
      </c>
      <c r="O28" s="81" t="str">
        <f t="shared" si="9"/>
        <v>loser</v>
      </c>
      <c r="P28" s="81" t="str">
        <f t="shared" si="10"/>
        <v>loser</v>
      </c>
      <c r="Q28" s="81" t="str">
        <f t="shared" si="11"/>
        <v>loser</v>
      </c>
      <c r="R28" s="81" t="str">
        <f t="shared" si="12"/>
        <v>loser</v>
      </c>
      <c r="S28" s="81" t="str">
        <f t="shared" si="13"/>
        <v>loser</v>
      </c>
      <c r="AA28"/>
    </row>
    <row r="29" spans="1:27">
      <c r="A29" s="31" t="str">
        <f>'Player Guesses'!B29</f>
        <v>Robert Jones</v>
      </c>
      <c r="B29" s="5">
        <f>'Player Guesses'!I29</f>
        <v>108</v>
      </c>
      <c r="C29" s="5">
        <f>'Player Guesses'!M29</f>
        <v>108</v>
      </c>
      <c r="D29" s="5">
        <f>'Player Guesses'!Q29</f>
        <v>118</v>
      </c>
      <c r="E29" s="5">
        <f>'Player Guesses'!U29</f>
        <v>126</v>
      </c>
      <c r="F29" s="5">
        <f>'Player Guesses'!Y29</f>
        <v>125</v>
      </c>
      <c r="G29" s="5">
        <f t="shared" si="0"/>
        <v>585</v>
      </c>
      <c r="H29" s="81">
        <f t="shared" si="2"/>
        <v>12</v>
      </c>
      <c r="I29" s="81">
        <f t="shared" si="3"/>
        <v>16</v>
      </c>
      <c r="J29" s="81">
        <f t="shared" si="4"/>
        <v>40</v>
      </c>
      <c r="K29" s="81">
        <f t="shared" si="5"/>
        <v>2</v>
      </c>
      <c r="L29" s="81">
        <f t="shared" si="6"/>
        <v>125</v>
      </c>
      <c r="M29" s="81">
        <f t="shared" si="7"/>
        <v>59</v>
      </c>
      <c r="N29" s="81" t="str">
        <f t="shared" si="8"/>
        <v>loser</v>
      </c>
      <c r="O29" s="81" t="str">
        <f t="shared" si="9"/>
        <v>loser</v>
      </c>
      <c r="P29" s="81" t="str">
        <f t="shared" si="10"/>
        <v>loser</v>
      </c>
      <c r="Q29" s="81" t="str">
        <f t="shared" si="11"/>
        <v>loser</v>
      </c>
      <c r="R29" s="81" t="str">
        <f t="shared" si="12"/>
        <v>loser</v>
      </c>
      <c r="S29" s="81" t="str">
        <f t="shared" si="13"/>
        <v>loser</v>
      </c>
      <c r="AA29"/>
    </row>
    <row r="30" spans="1:27">
      <c r="A30" s="31" t="str">
        <f>'Player Guesses'!B30</f>
        <v>Robin Winnett</v>
      </c>
      <c r="B30" s="5">
        <f>'Player Guesses'!I30</f>
        <v>110</v>
      </c>
      <c r="C30" s="5">
        <f>'Player Guesses'!M30</f>
        <v>133</v>
      </c>
      <c r="D30" s="5">
        <f>'Player Guesses'!Q30</f>
        <v>0</v>
      </c>
      <c r="E30" s="5">
        <f>'Player Guesses'!U30</f>
        <v>115</v>
      </c>
      <c r="F30" s="5">
        <f>'Player Guesses'!Y30</f>
        <v>302</v>
      </c>
      <c r="G30" s="5">
        <f t="shared" si="0"/>
        <v>660</v>
      </c>
      <c r="H30" s="81">
        <f t="shared" si="2"/>
        <v>10</v>
      </c>
      <c r="I30" s="81">
        <f t="shared" si="3"/>
        <v>9</v>
      </c>
      <c r="J30" s="81">
        <f t="shared" si="4"/>
        <v>158</v>
      </c>
      <c r="K30" s="81">
        <f t="shared" si="5"/>
        <v>9</v>
      </c>
      <c r="L30" s="81">
        <f t="shared" si="6"/>
        <v>302</v>
      </c>
      <c r="M30" s="81">
        <f t="shared" si="7"/>
        <v>134</v>
      </c>
      <c r="N30" s="81" t="str">
        <f t="shared" si="8"/>
        <v>loser</v>
      </c>
      <c r="O30" s="81" t="str">
        <f t="shared" si="9"/>
        <v>loser</v>
      </c>
      <c r="P30" s="81" t="str">
        <f t="shared" si="10"/>
        <v>loser</v>
      </c>
      <c r="Q30" s="81" t="str">
        <f t="shared" si="11"/>
        <v>loser</v>
      </c>
      <c r="R30" s="81" t="str">
        <f t="shared" si="12"/>
        <v>loser</v>
      </c>
      <c r="S30" s="81" t="str">
        <f t="shared" si="13"/>
        <v>loser</v>
      </c>
      <c r="AA30"/>
    </row>
    <row r="31" spans="1:27">
      <c r="A31" s="31" t="str">
        <f>'Player Guesses'!B31</f>
        <v>Sarah-Jane Crawford</v>
      </c>
      <c r="B31" s="5">
        <f>'Player Guesses'!I31</f>
        <v>111</v>
      </c>
      <c r="C31" s="5">
        <f>'Player Guesses'!M31</f>
        <v>101</v>
      </c>
      <c r="D31" s="5">
        <f>'Player Guesses'!Q31</f>
        <v>111</v>
      </c>
      <c r="E31" s="5">
        <f>'Player Guesses'!U31</f>
        <v>144</v>
      </c>
      <c r="F31" s="5">
        <f>'Player Guesses'!Y31</f>
        <v>0</v>
      </c>
      <c r="G31" s="5">
        <f t="shared" si="0"/>
        <v>467</v>
      </c>
      <c r="H31" s="81">
        <f t="shared" si="2"/>
        <v>9</v>
      </c>
      <c r="I31" s="81">
        <f t="shared" si="3"/>
        <v>23</v>
      </c>
      <c r="J31" s="81">
        <f t="shared" si="4"/>
        <v>47</v>
      </c>
      <c r="K31" s="81">
        <f t="shared" si="5"/>
        <v>20</v>
      </c>
      <c r="L31" s="81">
        <f t="shared" si="6"/>
        <v>0</v>
      </c>
      <c r="M31" s="81">
        <f t="shared" si="7"/>
        <v>59</v>
      </c>
      <c r="N31" s="81" t="str">
        <f t="shared" si="8"/>
        <v>loser</v>
      </c>
      <c r="O31" s="81" t="str">
        <f t="shared" si="9"/>
        <v>loser</v>
      </c>
      <c r="P31" s="81" t="str">
        <f t="shared" si="10"/>
        <v>loser</v>
      </c>
      <c r="Q31" s="81" t="str">
        <f t="shared" si="11"/>
        <v>loser</v>
      </c>
      <c r="R31" s="81" t="str">
        <f t="shared" si="12"/>
        <v>loser</v>
      </c>
      <c r="S31" s="81" t="str">
        <f t="shared" si="13"/>
        <v>loser</v>
      </c>
      <c r="AA31"/>
    </row>
    <row r="32" spans="1:27">
      <c r="A32" s="31" t="str">
        <f>'Player Guesses'!B32</f>
        <v>Stephen Geary</v>
      </c>
      <c r="B32" s="5">
        <f>'Player Guesses'!I32</f>
        <v>152</v>
      </c>
      <c r="C32" s="5">
        <f>'Player Guesses'!M32</f>
        <v>152</v>
      </c>
      <c r="D32" s="5">
        <f>'Player Guesses'!Q32</f>
        <v>152</v>
      </c>
      <c r="E32" s="5">
        <f>'Player Guesses'!U32</f>
        <v>152</v>
      </c>
      <c r="F32" s="5">
        <f>'Player Guesses'!Y32</f>
        <v>152</v>
      </c>
      <c r="G32" s="5">
        <f t="shared" si="0"/>
        <v>760</v>
      </c>
      <c r="H32" s="81">
        <f t="shared" si="2"/>
        <v>32</v>
      </c>
      <c r="I32" s="81">
        <f t="shared" si="3"/>
        <v>28</v>
      </c>
      <c r="J32" s="81">
        <f t="shared" si="4"/>
        <v>6</v>
      </c>
      <c r="K32" s="81">
        <f t="shared" si="5"/>
        <v>28</v>
      </c>
      <c r="L32" s="81">
        <f t="shared" si="6"/>
        <v>152</v>
      </c>
      <c r="M32" s="81">
        <f t="shared" si="7"/>
        <v>234</v>
      </c>
      <c r="N32" s="81" t="str">
        <f t="shared" si="8"/>
        <v>loser</v>
      </c>
      <c r="O32" s="81" t="str">
        <f t="shared" si="9"/>
        <v>loser</v>
      </c>
      <c r="P32" s="81" t="str">
        <f t="shared" si="10"/>
        <v>loser</v>
      </c>
      <c r="Q32" s="81" t="str">
        <f t="shared" si="11"/>
        <v>loser</v>
      </c>
      <c r="R32" s="81" t="str">
        <f t="shared" si="12"/>
        <v>loser</v>
      </c>
      <c r="S32" s="81" t="str">
        <f t="shared" si="13"/>
        <v>loser</v>
      </c>
      <c r="AA32"/>
    </row>
    <row r="33" spans="1:27">
      <c r="A33" s="31" t="str">
        <f>'Player Guesses'!B33</f>
        <v>Stephen Michell</v>
      </c>
      <c r="B33" s="5">
        <f>'Player Guesses'!I33</f>
        <v>145</v>
      </c>
      <c r="C33" s="5">
        <f>'Player Guesses'!M33</f>
        <v>135</v>
      </c>
      <c r="D33" s="5">
        <f>'Player Guesses'!Q33</f>
        <v>112</v>
      </c>
      <c r="E33" s="5">
        <f>'Player Guesses'!U33</f>
        <v>111</v>
      </c>
      <c r="F33" s="5">
        <f>'Player Guesses'!Y33</f>
        <v>124</v>
      </c>
      <c r="G33" s="5">
        <f t="shared" si="0"/>
        <v>627</v>
      </c>
      <c r="H33" s="81">
        <f t="shared" si="2"/>
        <v>25</v>
      </c>
      <c r="I33" s="81">
        <f t="shared" si="3"/>
        <v>11</v>
      </c>
      <c r="J33" s="81">
        <f t="shared" si="4"/>
        <v>46</v>
      </c>
      <c r="K33" s="81">
        <f t="shared" si="5"/>
        <v>13</v>
      </c>
      <c r="L33" s="81">
        <f t="shared" si="6"/>
        <v>124</v>
      </c>
      <c r="M33" s="81">
        <f t="shared" si="7"/>
        <v>101</v>
      </c>
      <c r="N33" s="81" t="str">
        <f t="shared" si="8"/>
        <v>loser</v>
      </c>
      <c r="O33" s="81" t="str">
        <f t="shared" si="9"/>
        <v>loser</v>
      </c>
      <c r="P33" s="81" t="str">
        <f t="shared" si="10"/>
        <v>loser</v>
      </c>
      <c r="Q33" s="81" t="str">
        <f t="shared" si="11"/>
        <v>loser</v>
      </c>
      <c r="R33" s="81" t="str">
        <f t="shared" si="12"/>
        <v>loser</v>
      </c>
      <c r="S33" s="81" t="str">
        <f t="shared" si="13"/>
        <v>loser</v>
      </c>
      <c r="AA33"/>
    </row>
    <row r="34" spans="1:27">
      <c r="A34" s="31" t="str">
        <f>'Player Guesses'!B34</f>
        <v>Steve Burrows</v>
      </c>
      <c r="B34" s="5">
        <f>'Player Guesses'!I34</f>
        <v>210</v>
      </c>
      <c r="C34" s="5">
        <f>'Player Guesses'!M34</f>
        <v>231</v>
      </c>
      <c r="D34" s="5">
        <f>'Player Guesses'!Q34</f>
        <v>234</v>
      </c>
      <c r="E34" s="5">
        <f>'Player Guesses'!U34</f>
        <v>192</v>
      </c>
      <c r="F34" s="5">
        <f>'Player Guesses'!Y34</f>
        <v>235</v>
      </c>
      <c r="G34" s="5">
        <f t="shared" si="0"/>
        <v>1102</v>
      </c>
      <c r="H34" s="81">
        <f t="shared" si="2"/>
        <v>90</v>
      </c>
      <c r="I34" s="81">
        <f t="shared" si="3"/>
        <v>107</v>
      </c>
      <c r="J34" s="81">
        <f t="shared" si="4"/>
        <v>76</v>
      </c>
      <c r="K34" s="81">
        <f t="shared" si="5"/>
        <v>68</v>
      </c>
      <c r="L34" s="81">
        <f t="shared" si="6"/>
        <v>235</v>
      </c>
      <c r="M34" s="81">
        <f t="shared" si="7"/>
        <v>576</v>
      </c>
      <c r="N34" s="81" t="str">
        <f t="shared" si="8"/>
        <v>loser</v>
      </c>
      <c r="O34" s="81" t="str">
        <f t="shared" si="9"/>
        <v>loser</v>
      </c>
      <c r="P34" s="81" t="str">
        <f t="shared" si="10"/>
        <v>loser</v>
      </c>
      <c r="Q34" s="81" t="str">
        <f t="shared" si="11"/>
        <v>loser</v>
      </c>
      <c r="R34" s="81" t="str">
        <f t="shared" si="12"/>
        <v>loser</v>
      </c>
      <c r="S34" s="81" t="str">
        <f t="shared" si="13"/>
        <v>loser</v>
      </c>
      <c r="AA34"/>
    </row>
    <row r="35" spans="1:27">
      <c r="A35" s="31" t="str">
        <f>'Player Guesses'!B35</f>
        <v>Steve Hart</v>
      </c>
      <c r="B35" s="5">
        <f>'Player Guesses'!I35</f>
        <v>135</v>
      </c>
      <c r="C35" s="5">
        <f>'Player Guesses'!M35</f>
        <v>132</v>
      </c>
      <c r="D35" s="5">
        <f>'Player Guesses'!Q35</f>
        <v>145</v>
      </c>
      <c r="E35" s="5">
        <f>'Player Guesses'!U35</f>
        <v>145</v>
      </c>
      <c r="F35" s="5">
        <f>'Player Guesses'!Y35</f>
        <v>145</v>
      </c>
      <c r="G35" s="5">
        <f t="shared" ref="G35:G62" si="14">SUM(B35:F35)</f>
        <v>702</v>
      </c>
      <c r="H35" s="81">
        <f t="shared" si="2"/>
        <v>15</v>
      </c>
      <c r="I35" s="81">
        <f t="shared" si="3"/>
        <v>8</v>
      </c>
      <c r="J35" s="81">
        <f t="shared" si="4"/>
        <v>13</v>
      </c>
      <c r="K35" s="81">
        <f t="shared" si="5"/>
        <v>21</v>
      </c>
      <c r="L35" s="81">
        <f t="shared" si="6"/>
        <v>145</v>
      </c>
      <c r="M35" s="81">
        <f t="shared" si="7"/>
        <v>176</v>
      </c>
      <c r="N35" s="81" t="str">
        <f t="shared" si="8"/>
        <v>loser</v>
      </c>
      <c r="O35" s="81" t="str">
        <f t="shared" si="9"/>
        <v>loser</v>
      </c>
      <c r="P35" s="81" t="str">
        <f t="shared" si="10"/>
        <v>loser</v>
      </c>
      <c r="Q35" s="81" t="str">
        <f t="shared" si="11"/>
        <v>loser</v>
      </c>
      <c r="R35" s="81" t="str">
        <f t="shared" si="12"/>
        <v>loser</v>
      </c>
      <c r="S35" s="81" t="str">
        <f t="shared" si="13"/>
        <v>loser</v>
      </c>
      <c r="AA35"/>
    </row>
    <row r="36" spans="1:27">
      <c r="A36" s="31" t="str">
        <f>'Player Guesses'!B36</f>
        <v>Sue Scott</v>
      </c>
      <c r="B36" s="5">
        <f>'Player Guesses'!I36</f>
        <v>123</v>
      </c>
      <c r="C36" s="5">
        <f>'Player Guesses'!M36</f>
        <v>123</v>
      </c>
      <c r="D36" s="5">
        <f>'Player Guesses'!Q36</f>
        <v>123</v>
      </c>
      <c r="E36" s="5">
        <f>'Player Guesses'!U36</f>
        <v>123</v>
      </c>
      <c r="F36" s="5">
        <f>'Player Guesses'!Y36</f>
        <v>123</v>
      </c>
      <c r="G36" s="5">
        <f t="shared" si="14"/>
        <v>615</v>
      </c>
      <c r="H36" s="81">
        <f t="shared" ref="H36:H62" si="15">ABS(B36-B$3)</f>
        <v>3</v>
      </c>
      <c r="I36" s="81">
        <f t="shared" ref="I36:I62" si="16">ABS(C36-C$3)</f>
        <v>1</v>
      </c>
      <c r="J36" s="81">
        <f t="shared" ref="J36:J62" si="17">ABS(D36-D$3)</f>
        <v>35</v>
      </c>
      <c r="K36" s="81">
        <f t="shared" ref="K36:K62" si="18">ABS(E36-E$3)</f>
        <v>1</v>
      </c>
      <c r="L36" s="81">
        <f t="shared" ref="L36:L62" si="19">ABS(F36-F$3)</f>
        <v>123</v>
      </c>
      <c r="M36" s="81">
        <f t="shared" ref="M36:M62" si="20">ABS(G36-G$3)</f>
        <v>89</v>
      </c>
      <c r="N36" s="81" t="str">
        <f t="shared" ref="N36:N62" si="21">IF(H36=H$3,(IF(B$3=0, "loser", "winner")),"loser")</f>
        <v>loser</v>
      </c>
      <c r="O36" s="81" t="str">
        <f t="shared" ref="O36:O62" si="22">IF(I36=I$3,(IF(C$3=0, "loser", "winner")),"loser")</f>
        <v>loser</v>
      </c>
      <c r="P36" s="81" t="str">
        <f t="shared" ref="P36:P62" si="23">IF(J36=J$3,(IF(D$3=0, "loser", "winner")),"loser")</f>
        <v>loser</v>
      </c>
      <c r="Q36" s="81" t="str">
        <f t="shared" ref="Q36:Q62" si="24">IF(K36=K$3,(IF(E$3=0, "loser", "winner")),"loser")</f>
        <v>loser</v>
      </c>
      <c r="R36" s="81" t="str">
        <f t="shared" ref="R36:R62" si="25">IF(L36=L$3,(IF(F$3=0, "loser", "winner")),"loser")</f>
        <v>loser</v>
      </c>
      <c r="S36" s="81" t="str">
        <f t="shared" ref="S36:S62" si="26">IF(M36=M$3,(IF(G$3=0, "loser", "winner")),"loser")</f>
        <v>loser</v>
      </c>
      <c r="AA36"/>
    </row>
    <row r="37" spans="1:27">
      <c r="A37" s="31" t="str">
        <f>'Player Guesses'!B37</f>
        <v>Catherine Jewell</v>
      </c>
      <c r="B37" s="5">
        <f>'Player Guesses'!I37</f>
        <v>0</v>
      </c>
      <c r="C37" s="5">
        <f>'Player Guesses'!M37</f>
        <v>0</v>
      </c>
      <c r="D37" s="5">
        <f>'Player Guesses'!Q37</f>
        <v>0</v>
      </c>
      <c r="E37" s="5">
        <f>'Player Guesses'!U37</f>
        <v>0</v>
      </c>
      <c r="F37" s="5">
        <f>'Player Guesses'!Y37</f>
        <v>0</v>
      </c>
      <c r="G37" s="5">
        <f t="shared" si="14"/>
        <v>0</v>
      </c>
      <c r="H37" s="81">
        <f t="shared" si="15"/>
        <v>120</v>
      </c>
      <c r="I37" s="81">
        <f t="shared" si="16"/>
        <v>124</v>
      </c>
      <c r="J37" s="81">
        <f t="shared" si="17"/>
        <v>158</v>
      </c>
      <c r="K37" s="81">
        <f t="shared" si="18"/>
        <v>124</v>
      </c>
      <c r="L37" s="81">
        <f t="shared" si="19"/>
        <v>0</v>
      </c>
      <c r="M37" s="81">
        <f t="shared" si="20"/>
        <v>526</v>
      </c>
      <c r="N37" s="81" t="str">
        <f t="shared" si="21"/>
        <v>loser</v>
      </c>
      <c r="O37" s="81" t="str">
        <f t="shared" si="22"/>
        <v>loser</v>
      </c>
      <c r="P37" s="81" t="str">
        <f t="shared" si="23"/>
        <v>loser</v>
      </c>
      <c r="Q37" s="81" t="str">
        <f t="shared" si="24"/>
        <v>loser</v>
      </c>
      <c r="R37" s="81" t="str">
        <f t="shared" si="25"/>
        <v>loser</v>
      </c>
      <c r="S37" s="81" t="str">
        <f t="shared" si="26"/>
        <v>loser</v>
      </c>
      <c r="AA37"/>
    </row>
    <row r="38" spans="1:27">
      <c r="A38" s="31" t="str">
        <f>'Player Guesses'!B38</f>
        <v>Claire Burrows</v>
      </c>
      <c r="B38" s="5">
        <f>'Player Guesses'!I38</f>
        <v>0</v>
      </c>
      <c r="C38" s="5">
        <f>'Player Guesses'!M38</f>
        <v>0</v>
      </c>
      <c r="D38" s="5">
        <f>'Player Guesses'!Q38</f>
        <v>0</v>
      </c>
      <c r="E38" s="5">
        <f>'Player Guesses'!U38</f>
        <v>0</v>
      </c>
      <c r="F38" s="5">
        <f>'Player Guesses'!Y38</f>
        <v>0</v>
      </c>
      <c r="G38" s="5">
        <f t="shared" si="14"/>
        <v>0</v>
      </c>
      <c r="H38" s="81">
        <f t="shared" si="15"/>
        <v>120</v>
      </c>
      <c r="I38" s="81">
        <f t="shared" si="16"/>
        <v>124</v>
      </c>
      <c r="J38" s="81">
        <f t="shared" si="17"/>
        <v>158</v>
      </c>
      <c r="K38" s="81">
        <f t="shared" si="18"/>
        <v>124</v>
      </c>
      <c r="L38" s="81">
        <f t="shared" si="19"/>
        <v>0</v>
      </c>
      <c r="M38" s="81">
        <f t="shared" si="20"/>
        <v>526</v>
      </c>
      <c r="N38" s="81" t="str">
        <f t="shared" si="21"/>
        <v>loser</v>
      </c>
      <c r="O38" s="81" t="str">
        <f t="shared" si="22"/>
        <v>loser</v>
      </c>
      <c r="P38" s="81" t="str">
        <f t="shared" si="23"/>
        <v>loser</v>
      </c>
      <c r="Q38" s="81" t="str">
        <f t="shared" si="24"/>
        <v>loser</v>
      </c>
      <c r="R38" s="81" t="str">
        <f t="shared" si="25"/>
        <v>loser</v>
      </c>
      <c r="S38" s="81" t="str">
        <f t="shared" si="26"/>
        <v>loser</v>
      </c>
      <c r="AA38"/>
    </row>
    <row r="39" spans="1:27">
      <c r="A39" s="31" t="str">
        <f>'Player Guesses'!B39</f>
        <v>David Dalton</v>
      </c>
      <c r="B39" s="5">
        <f>'Player Guesses'!I39</f>
        <v>0</v>
      </c>
      <c r="C39" s="5">
        <f>'Player Guesses'!M39</f>
        <v>0</v>
      </c>
      <c r="D39" s="5">
        <f>'Player Guesses'!Q39</f>
        <v>0</v>
      </c>
      <c r="E39" s="5">
        <f>'Player Guesses'!U39</f>
        <v>0</v>
      </c>
      <c r="F39" s="5">
        <f>'Player Guesses'!Y39</f>
        <v>0</v>
      </c>
      <c r="G39" s="5">
        <f t="shared" si="14"/>
        <v>0</v>
      </c>
      <c r="H39" s="81">
        <f t="shared" si="15"/>
        <v>120</v>
      </c>
      <c r="I39" s="81">
        <f t="shared" si="16"/>
        <v>124</v>
      </c>
      <c r="J39" s="81">
        <f t="shared" si="17"/>
        <v>158</v>
      </c>
      <c r="K39" s="81">
        <f t="shared" si="18"/>
        <v>124</v>
      </c>
      <c r="L39" s="81">
        <f t="shared" si="19"/>
        <v>0</v>
      </c>
      <c r="M39" s="81">
        <f t="shared" si="20"/>
        <v>526</v>
      </c>
      <c r="N39" s="81" t="str">
        <f t="shared" si="21"/>
        <v>loser</v>
      </c>
      <c r="O39" s="81" t="str">
        <f t="shared" si="22"/>
        <v>loser</v>
      </c>
      <c r="P39" s="81" t="str">
        <f t="shared" si="23"/>
        <v>loser</v>
      </c>
      <c r="Q39" s="81" t="str">
        <f t="shared" si="24"/>
        <v>loser</v>
      </c>
      <c r="R39" s="81" t="str">
        <f t="shared" si="25"/>
        <v>loser</v>
      </c>
      <c r="S39" s="81" t="str">
        <f t="shared" si="26"/>
        <v>loser</v>
      </c>
      <c r="AA39"/>
    </row>
    <row r="40" spans="1:27">
      <c r="A40" s="31" t="str">
        <f>'Player Guesses'!B40</f>
        <v>Ieuan Jones</v>
      </c>
      <c r="B40" s="5">
        <f>'Player Guesses'!I40</f>
        <v>0</v>
      </c>
      <c r="C40" s="5">
        <f>'Player Guesses'!M40</f>
        <v>0</v>
      </c>
      <c r="D40" s="5">
        <f>'Player Guesses'!Q40</f>
        <v>0</v>
      </c>
      <c r="E40" s="5">
        <f>'Player Guesses'!U40</f>
        <v>0</v>
      </c>
      <c r="F40" s="5">
        <f>'Player Guesses'!Y40</f>
        <v>0</v>
      </c>
      <c r="G40" s="5">
        <f t="shared" si="14"/>
        <v>0</v>
      </c>
      <c r="H40" s="81">
        <f t="shared" si="15"/>
        <v>120</v>
      </c>
      <c r="I40" s="81">
        <f t="shared" si="16"/>
        <v>124</v>
      </c>
      <c r="J40" s="81">
        <f t="shared" si="17"/>
        <v>158</v>
      </c>
      <c r="K40" s="81">
        <f t="shared" si="18"/>
        <v>124</v>
      </c>
      <c r="L40" s="81">
        <f t="shared" si="19"/>
        <v>0</v>
      </c>
      <c r="M40" s="81">
        <f t="shared" si="20"/>
        <v>526</v>
      </c>
      <c r="N40" s="81" t="str">
        <f t="shared" si="21"/>
        <v>loser</v>
      </c>
      <c r="O40" s="81" t="str">
        <f t="shared" si="22"/>
        <v>loser</v>
      </c>
      <c r="P40" s="81" t="str">
        <f t="shared" si="23"/>
        <v>loser</v>
      </c>
      <c r="Q40" s="81" t="str">
        <f t="shared" si="24"/>
        <v>loser</v>
      </c>
      <c r="R40" s="81" t="str">
        <f t="shared" si="25"/>
        <v>loser</v>
      </c>
      <c r="S40" s="81" t="str">
        <f t="shared" si="26"/>
        <v>loser</v>
      </c>
    </row>
    <row r="41" spans="1:27">
      <c r="A41" s="31" t="str">
        <f>'Player Guesses'!B41</f>
        <v>Janet Reid</v>
      </c>
      <c r="B41" s="5">
        <f>'Player Guesses'!I41</f>
        <v>0</v>
      </c>
      <c r="C41" s="5">
        <f>'Player Guesses'!M41</f>
        <v>0</v>
      </c>
      <c r="D41" s="5">
        <f>'Player Guesses'!Q41</f>
        <v>0</v>
      </c>
      <c r="E41" s="5">
        <f>'Player Guesses'!U41</f>
        <v>0</v>
      </c>
      <c r="F41" s="5">
        <f>'Player Guesses'!Y41</f>
        <v>0</v>
      </c>
      <c r="G41" s="5">
        <f t="shared" si="14"/>
        <v>0</v>
      </c>
      <c r="H41" s="81">
        <f t="shared" si="15"/>
        <v>120</v>
      </c>
      <c r="I41" s="81">
        <f t="shared" si="16"/>
        <v>124</v>
      </c>
      <c r="J41" s="81">
        <f t="shared" si="17"/>
        <v>158</v>
      </c>
      <c r="K41" s="81">
        <f t="shared" si="18"/>
        <v>124</v>
      </c>
      <c r="L41" s="81">
        <f t="shared" si="19"/>
        <v>0</v>
      </c>
      <c r="M41" s="81">
        <f t="shared" si="20"/>
        <v>526</v>
      </c>
      <c r="N41" s="81" t="str">
        <f t="shared" si="21"/>
        <v>loser</v>
      </c>
      <c r="O41" s="81" t="str">
        <f t="shared" si="22"/>
        <v>loser</v>
      </c>
      <c r="P41" s="81" t="str">
        <f t="shared" si="23"/>
        <v>loser</v>
      </c>
      <c r="Q41" s="81" t="str">
        <f t="shared" si="24"/>
        <v>loser</v>
      </c>
      <c r="R41" s="81" t="str">
        <f t="shared" si="25"/>
        <v>loser</v>
      </c>
      <c r="S41" s="81" t="str">
        <f t="shared" si="26"/>
        <v>loser</v>
      </c>
    </row>
    <row r="42" spans="1:27">
      <c r="A42" s="31" t="str">
        <f>'Player Guesses'!B42</f>
        <v>Louise Alsop</v>
      </c>
      <c r="B42" s="5">
        <f>'Player Guesses'!I42</f>
        <v>0</v>
      </c>
      <c r="C42" s="5">
        <f>'Player Guesses'!M42</f>
        <v>0</v>
      </c>
      <c r="D42" s="5">
        <f>'Player Guesses'!Q42</f>
        <v>0</v>
      </c>
      <c r="E42" s="5">
        <f>'Player Guesses'!U42</f>
        <v>0</v>
      </c>
      <c r="F42" s="5">
        <f>'Player Guesses'!Y42</f>
        <v>0</v>
      </c>
      <c r="G42" s="5">
        <f t="shared" si="14"/>
        <v>0</v>
      </c>
      <c r="H42" s="81">
        <f t="shared" si="15"/>
        <v>120</v>
      </c>
      <c r="I42" s="81">
        <f t="shared" si="16"/>
        <v>124</v>
      </c>
      <c r="J42" s="81">
        <f t="shared" si="17"/>
        <v>158</v>
      </c>
      <c r="K42" s="81">
        <f t="shared" si="18"/>
        <v>124</v>
      </c>
      <c r="L42" s="81">
        <f t="shared" si="19"/>
        <v>0</v>
      </c>
      <c r="M42" s="81">
        <f t="shared" si="20"/>
        <v>526</v>
      </c>
      <c r="N42" s="81" t="str">
        <f t="shared" si="21"/>
        <v>loser</v>
      </c>
      <c r="O42" s="81" t="str">
        <f t="shared" si="22"/>
        <v>loser</v>
      </c>
      <c r="P42" s="81" t="str">
        <f t="shared" si="23"/>
        <v>loser</v>
      </c>
      <c r="Q42" s="81" t="str">
        <f t="shared" si="24"/>
        <v>loser</v>
      </c>
      <c r="R42" s="81" t="str">
        <f t="shared" si="25"/>
        <v>loser</v>
      </c>
      <c r="S42" s="81" t="str">
        <f t="shared" si="26"/>
        <v>loser</v>
      </c>
    </row>
    <row r="43" spans="1:27">
      <c r="A43" s="31" t="str">
        <f>'Player Guesses'!B43</f>
        <v>Morgan Burrows</v>
      </c>
      <c r="B43" s="5">
        <f>'Player Guesses'!I43</f>
        <v>0</v>
      </c>
      <c r="C43" s="5">
        <f>'Player Guesses'!M43</f>
        <v>0</v>
      </c>
      <c r="D43" s="5">
        <f>'Player Guesses'!Q43</f>
        <v>0</v>
      </c>
      <c r="E43" s="5">
        <f>'Player Guesses'!U43</f>
        <v>0</v>
      </c>
      <c r="F43" s="5">
        <f>'Player Guesses'!Y43</f>
        <v>0</v>
      </c>
      <c r="G43" s="5">
        <f t="shared" si="14"/>
        <v>0</v>
      </c>
      <c r="H43" s="81">
        <f t="shared" si="15"/>
        <v>120</v>
      </c>
      <c r="I43" s="81">
        <f t="shared" si="16"/>
        <v>124</v>
      </c>
      <c r="J43" s="81">
        <f t="shared" si="17"/>
        <v>158</v>
      </c>
      <c r="K43" s="81">
        <f t="shared" si="18"/>
        <v>124</v>
      </c>
      <c r="L43" s="81">
        <f t="shared" si="19"/>
        <v>0</v>
      </c>
      <c r="M43" s="81">
        <f t="shared" si="20"/>
        <v>526</v>
      </c>
      <c r="N43" s="81" t="str">
        <f t="shared" si="21"/>
        <v>loser</v>
      </c>
      <c r="O43" s="81" t="str">
        <f t="shared" si="22"/>
        <v>loser</v>
      </c>
      <c r="P43" s="81" t="str">
        <f t="shared" si="23"/>
        <v>loser</v>
      </c>
      <c r="Q43" s="81" t="str">
        <f t="shared" si="24"/>
        <v>loser</v>
      </c>
      <c r="R43" s="81" t="str">
        <f t="shared" si="25"/>
        <v>loser</v>
      </c>
      <c r="S43" s="81" t="str">
        <f t="shared" si="26"/>
        <v>loser</v>
      </c>
    </row>
    <row r="44" spans="1:27">
      <c r="A44" s="31" t="str">
        <f>'Player Guesses'!B44</f>
        <v>Nick Bebbington</v>
      </c>
      <c r="B44" s="5">
        <f>'Player Guesses'!I44</f>
        <v>0</v>
      </c>
      <c r="C44" s="5">
        <f>'Player Guesses'!M44</f>
        <v>0</v>
      </c>
      <c r="D44" s="5">
        <f>'Player Guesses'!Q44</f>
        <v>0</v>
      </c>
      <c r="E44" s="5">
        <f>'Player Guesses'!U44</f>
        <v>0</v>
      </c>
      <c r="F44" s="5">
        <f>'Player Guesses'!Y44</f>
        <v>0</v>
      </c>
      <c r="G44" s="5">
        <f t="shared" si="14"/>
        <v>0</v>
      </c>
      <c r="H44" s="81">
        <f t="shared" si="15"/>
        <v>120</v>
      </c>
      <c r="I44" s="81">
        <f t="shared" si="16"/>
        <v>124</v>
      </c>
      <c r="J44" s="81">
        <f t="shared" si="17"/>
        <v>158</v>
      </c>
      <c r="K44" s="81">
        <f t="shared" si="18"/>
        <v>124</v>
      </c>
      <c r="L44" s="81">
        <f t="shared" si="19"/>
        <v>0</v>
      </c>
      <c r="M44" s="81">
        <f t="shared" si="20"/>
        <v>526</v>
      </c>
      <c r="N44" s="81" t="str">
        <f t="shared" si="21"/>
        <v>loser</v>
      </c>
      <c r="O44" s="81" t="str">
        <f t="shared" si="22"/>
        <v>loser</v>
      </c>
      <c r="P44" s="81" t="str">
        <f t="shared" si="23"/>
        <v>loser</v>
      </c>
      <c r="Q44" s="81" t="str">
        <f t="shared" si="24"/>
        <v>loser</v>
      </c>
      <c r="R44" s="81" t="str">
        <f t="shared" si="25"/>
        <v>loser</v>
      </c>
      <c r="S44" s="81" t="str">
        <f t="shared" si="26"/>
        <v>loser</v>
      </c>
    </row>
    <row r="45" spans="1:27">
      <c r="A45" s="31" t="str">
        <f>'Player Guesses'!B45</f>
        <v>Pratik Patel</v>
      </c>
      <c r="B45" s="5">
        <f>'Player Guesses'!I45</f>
        <v>0</v>
      </c>
      <c r="C45" s="5">
        <f>'Player Guesses'!M45</f>
        <v>0</v>
      </c>
      <c r="D45" s="5">
        <f>'Player Guesses'!Q45</f>
        <v>0</v>
      </c>
      <c r="E45" s="5">
        <f>'Player Guesses'!U45</f>
        <v>0</v>
      </c>
      <c r="F45" s="5">
        <f>'Player Guesses'!Y45</f>
        <v>0</v>
      </c>
      <c r="G45" s="5">
        <f t="shared" si="14"/>
        <v>0</v>
      </c>
      <c r="H45" s="81">
        <f t="shared" si="15"/>
        <v>120</v>
      </c>
      <c r="I45" s="81">
        <f t="shared" si="16"/>
        <v>124</v>
      </c>
      <c r="J45" s="81">
        <f t="shared" si="17"/>
        <v>158</v>
      </c>
      <c r="K45" s="81">
        <f t="shared" si="18"/>
        <v>124</v>
      </c>
      <c r="L45" s="81">
        <f t="shared" si="19"/>
        <v>0</v>
      </c>
      <c r="M45" s="81">
        <f t="shared" si="20"/>
        <v>526</v>
      </c>
      <c r="N45" s="81" t="str">
        <f t="shared" si="21"/>
        <v>loser</v>
      </c>
      <c r="O45" s="81" t="str">
        <f t="shared" si="22"/>
        <v>loser</v>
      </c>
      <c r="P45" s="81" t="str">
        <f t="shared" si="23"/>
        <v>loser</v>
      </c>
      <c r="Q45" s="81" t="str">
        <f t="shared" si="24"/>
        <v>loser</v>
      </c>
      <c r="R45" s="81" t="str">
        <f t="shared" si="25"/>
        <v>loser</v>
      </c>
      <c r="S45" s="81" t="str">
        <f t="shared" si="26"/>
        <v>loser</v>
      </c>
    </row>
    <row r="46" spans="1:27">
      <c r="A46" s="31" t="str">
        <f>'Player Guesses'!B46</f>
        <v>Sean Lawlor</v>
      </c>
      <c r="B46" s="5">
        <f>'Player Guesses'!I46</f>
        <v>0</v>
      </c>
      <c r="C46" s="5">
        <f>'Player Guesses'!M46</f>
        <v>0</v>
      </c>
      <c r="D46" s="5">
        <f>'Player Guesses'!Q46</f>
        <v>0</v>
      </c>
      <c r="E46" s="5">
        <f>'Player Guesses'!U46</f>
        <v>0</v>
      </c>
      <c r="F46" s="5">
        <f>'Player Guesses'!Y46</f>
        <v>0</v>
      </c>
      <c r="G46" s="5">
        <f t="shared" si="14"/>
        <v>0</v>
      </c>
      <c r="H46" s="81">
        <f t="shared" si="15"/>
        <v>120</v>
      </c>
      <c r="I46" s="81">
        <f t="shared" si="16"/>
        <v>124</v>
      </c>
      <c r="J46" s="81">
        <f t="shared" si="17"/>
        <v>158</v>
      </c>
      <c r="K46" s="81">
        <f t="shared" si="18"/>
        <v>124</v>
      </c>
      <c r="L46" s="81">
        <f t="shared" si="19"/>
        <v>0</v>
      </c>
      <c r="M46" s="81">
        <f t="shared" si="20"/>
        <v>526</v>
      </c>
      <c r="N46" s="81" t="str">
        <f t="shared" si="21"/>
        <v>loser</v>
      </c>
      <c r="O46" s="81" t="str">
        <f t="shared" si="22"/>
        <v>loser</v>
      </c>
      <c r="P46" s="81" t="str">
        <f t="shared" si="23"/>
        <v>loser</v>
      </c>
      <c r="Q46" s="81" t="str">
        <f t="shared" si="24"/>
        <v>loser</v>
      </c>
      <c r="R46" s="81" t="str">
        <f t="shared" si="25"/>
        <v>loser</v>
      </c>
      <c r="S46" s="81" t="str">
        <f t="shared" si="26"/>
        <v>loser</v>
      </c>
    </row>
    <row r="47" spans="1:27">
      <c r="A47" s="31" t="str">
        <f>'Player Guesses'!B47</f>
        <v>Sue Horridge</v>
      </c>
      <c r="B47" s="5">
        <f>'Player Guesses'!I47</f>
        <v>0</v>
      </c>
      <c r="C47" s="5">
        <f>'Player Guesses'!M47</f>
        <v>0</v>
      </c>
      <c r="D47" s="5">
        <f>'Player Guesses'!Q47</f>
        <v>0</v>
      </c>
      <c r="E47" s="5">
        <f>'Player Guesses'!U47</f>
        <v>0</v>
      </c>
      <c r="F47" s="5">
        <f>'Player Guesses'!Y47</f>
        <v>0</v>
      </c>
      <c r="G47" s="5">
        <f t="shared" si="14"/>
        <v>0</v>
      </c>
      <c r="H47" s="81">
        <f t="shared" si="15"/>
        <v>120</v>
      </c>
      <c r="I47" s="81">
        <f t="shared" si="16"/>
        <v>124</v>
      </c>
      <c r="J47" s="81">
        <f t="shared" si="17"/>
        <v>158</v>
      </c>
      <c r="K47" s="81">
        <f t="shared" si="18"/>
        <v>124</v>
      </c>
      <c r="L47" s="81">
        <f t="shared" si="19"/>
        <v>0</v>
      </c>
      <c r="M47" s="81">
        <f t="shared" si="20"/>
        <v>526</v>
      </c>
      <c r="N47" s="81" t="str">
        <f t="shared" si="21"/>
        <v>loser</v>
      </c>
      <c r="O47" s="81" t="str">
        <f t="shared" si="22"/>
        <v>loser</v>
      </c>
      <c r="P47" s="81" t="str">
        <f t="shared" si="23"/>
        <v>loser</v>
      </c>
      <c r="Q47" s="81" t="str">
        <f t="shared" si="24"/>
        <v>loser</v>
      </c>
      <c r="R47" s="81" t="str">
        <f t="shared" si="25"/>
        <v>loser</v>
      </c>
      <c r="S47" s="81" t="str">
        <f t="shared" si="26"/>
        <v>loser</v>
      </c>
    </row>
    <row r="48" spans="1:27">
      <c r="A48" s="31" t="str">
        <f>'Player Guesses'!B48</f>
        <v>Tom Dickson</v>
      </c>
      <c r="B48" s="5">
        <f>'Player Guesses'!I48</f>
        <v>0</v>
      </c>
      <c r="C48" s="5">
        <f>'Player Guesses'!M48</f>
        <v>0</v>
      </c>
      <c r="D48" s="5">
        <f>'Player Guesses'!Q48</f>
        <v>0</v>
      </c>
      <c r="E48" s="5">
        <f>'Player Guesses'!U48</f>
        <v>0</v>
      </c>
      <c r="F48" s="5">
        <f>'Player Guesses'!Y48</f>
        <v>0</v>
      </c>
      <c r="G48" s="5">
        <f t="shared" si="14"/>
        <v>0</v>
      </c>
      <c r="H48" s="81">
        <f t="shared" si="15"/>
        <v>120</v>
      </c>
      <c r="I48" s="81">
        <f t="shared" si="16"/>
        <v>124</v>
      </c>
      <c r="J48" s="81">
        <f t="shared" si="17"/>
        <v>158</v>
      </c>
      <c r="K48" s="81">
        <f t="shared" si="18"/>
        <v>124</v>
      </c>
      <c r="L48" s="81">
        <f t="shared" si="19"/>
        <v>0</v>
      </c>
      <c r="M48" s="81">
        <f t="shared" si="20"/>
        <v>526</v>
      </c>
      <c r="N48" s="81" t="str">
        <f t="shared" si="21"/>
        <v>loser</v>
      </c>
      <c r="O48" s="81" t="str">
        <f t="shared" si="22"/>
        <v>loser</v>
      </c>
      <c r="P48" s="81" t="str">
        <f t="shared" si="23"/>
        <v>loser</v>
      </c>
      <c r="Q48" s="81" t="str">
        <f t="shared" si="24"/>
        <v>loser</v>
      </c>
      <c r="R48" s="81" t="str">
        <f t="shared" si="25"/>
        <v>loser</v>
      </c>
      <c r="S48" s="81" t="str">
        <f t="shared" si="26"/>
        <v>loser</v>
      </c>
    </row>
    <row r="49" spans="1:19">
      <c r="A49" s="31" t="str">
        <f>'Player Guesses'!B49</f>
        <v>Vandita Chandrani</v>
      </c>
      <c r="B49" s="5">
        <f>'Player Guesses'!I49</f>
        <v>0</v>
      </c>
      <c r="C49" s="5">
        <f>'Player Guesses'!M49</f>
        <v>0</v>
      </c>
      <c r="D49" s="5">
        <f>'Player Guesses'!Q49</f>
        <v>0</v>
      </c>
      <c r="E49" s="5">
        <f>'Player Guesses'!U49</f>
        <v>0</v>
      </c>
      <c r="F49" s="5">
        <f>'Player Guesses'!Y49</f>
        <v>0</v>
      </c>
      <c r="G49" s="5">
        <f t="shared" si="14"/>
        <v>0</v>
      </c>
      <c r="H49" s="81">
        <f t="shared" si="15"/>
        <v>120</v>
      </c>
      <c r="I49" s="81">
        <f t="shared" si="16"/>
        <v>124</v>
      </c>
      <c r="J49" s="81">
        <f t="shared" si="17"/>
        <v>158</v>
      </c>
      <c r="K49" s="81">
        <f t="shared" si="18"/>
        <v>124</v>
      </c>
      <c r="L49" s="81">
        <f t="shared" si="19"/>
        <v>0</v>
      </c>
      <c r="M49" s="81">
        <f t="shared" si="20"/>
        <v>526</v>
      </c>
      <c r="N49" s="81" t="str">
        <f t="shared" si="21"/>
        <v>loser</v>
      </c>
      <c r="O49" s="81" t="str">
        <f t="shared" si="22"/>
        <v>loser</v>
      </c>
      <c r="P49" s="81" t="str">
        <f t="shared" si="23"/>
        <v>loser</v>
      </c>
      <c r="Q49" s="81" t="str">
        <f t="shared" si="24"/>
        <v>loser</v>
      </c>
      <c r="R49" s="81" t="str">
        <f t="shared" si="25"/>
        <v>loser</v>
      </c>
      <c r="S49" s="81" t="str">
        <f t="shared" si="26"/>
        <v>loser</v>
      </c>
    </row>
    <row r="50" spans="1:19">
      <c r="A50" s="31" t="str">
        <f>'Player Guesses'!B50</f>
        <v>z-spare</v>
      </c>
      <c r="B50" s="5">
        <f>'Player Guesses'!I50</f>
        <v>0</v>
      </c>
      <c r="C50" s="5">
        <f>'Player Guesses'!M50</f>
        <v>0</v>
      </c>
      <c r="D50" s="5">
        <f>'Player Guesses'!Q50</f>
        <v>0</v>
      </c>
      <c r="E50" s="5">
        <f>'Player Guesses'!U50</f>
        <v>0</v>
      </c>
      <c r="F50" s="5">
        <f>'Player Guesses'!Y50</f>
        <v>0</v>
      </c>
      <c r="G50" s="5">
        <f t="shared" si="14"/>
        <v>0</v>
      </c>
      <c r="H50" s="81">
        <f t="shared" si="15"/>
        <v>120</v>
      </c>
      <c r="I50" s="81">
        <f t="shared" si="16"/>
        <v>124</v>
      </c>
      <c r="J50" s="81">
        <f t="shared" si="17"/>
        <v>158</v>
      </c>
      <c r="K50" s="81">
        <f t="shared" si="18"/>
        <v>124</v>
      </c>
      <c r="L50" s="81">
        <f t="shared" si="19"/>
        <v>0</v>
      </c>
      <c r="M50" s="81">
        <f t="shared" si="20"/>
        <v>526</v>
      </c>
      <c r="N50" s="81" t="str">
        <f t="shared" si="21"/>
        <v>loser</v>
      </c>
      <c r="O50" s="81" t="str">
        <f t="shared" si="22"/>
        <v>loser</v>
      </c>
      <c r="P50" s="81" t="str">
        <f t="shared" si="23"/>
        <v>loser</v>
      </c>
      <c r="Q50" s="81" t="str">
        <f t="shared" si="24"/>
        <v>loser</v>
      </c>
      <c r="R50" s="81" t="str">
        <f t="shared" si="25"/>
        <v>loser</v>
      </c>
      <c r="S50" s="81" t="str">
        <f t="shared" si="26"/>
        <v>loser</v>
      </c>
    </row>
    <row r="51" spans="1:19">
      <c r="A51" s="31" t="str">
        <f>'Player Guesses'!B51</f>
        <v>z-spare</v>
      </c>
      <c r="B51" s="5">
        <f>'Player Guesses'!I52</f>
        <v>0</v>
      </c>
      <c r="C51" s="5">
        <f>'Player Guesses'!M52</f>
        <v>0</v>
      </c>
      <c r="D51" s="5">
        <f>'Player Guesses'!Q52</f>
        <v>0</v>
      </c>
      <c r="E51" s="5">
        <f>'Player Guesses'!U52</f>
        <v>0</v>
      </c>
      <c r="F51" s="5">
        <f>'Player Guesses'!Y52</f>
        <v>0</v>
      </c>
      <c r="G51" s="5">
        <f t="shared" si="14"/>
        <v>0</v>
      </c>
      <c r="H51" s="81">
        <f t="shared" si="15"/>
        <v>120</v>
      </c>
      <c r="I51" s="81">
        <f t="shared" si="16"/>
        <v>124</v>
      </c>
      <c r="J51" s="81">
        <f t="shared" si="17"/>
        <v>158</v>
      </c>
      <c r="K51" s="81">
        <f t="shared" si="18"/>
        <v>124</v>
      </c>
      <c r="L51" s="81">
        <f t="shared" si="19"/>
        <v>0</v>
      </c>
      <c r="M51" s="81">
        <f t="shared" si="20"/>
        <v>526</v>
      </c>
      <c r="N51" s="81" t="str">
        <f t="shared" si="21"/>
        <v>loser</v>
      </c>
      <c r="O51" s="81" t="str">
        <f t="shared" si="22"/>
        <v>loser</v>
      </c>
      <c r="P51" s="81" t="str">
        <f t="shared" si="23"/>
        <v>loser</v>
      </c>
      <c r="Q51" s="81" t="str">
        <f t="shared" si="24"/>
        <v>loser</v>
      </c>
      <c r="R51" s="81" t="str">
        <f t="shared" si="25"/>
        <v>loser</v>
      </c>
      <c r="S51" s="81" t="str">
        <f t="shared" si="26"/>
        <v>loser</v>
      </c>
    </row>
    <row r="52" spans="1:19">
      <c r="A52" s="31" t="str">
        <f>'Player Guesses'!B53</f>
        <v>z-spare</v>
      </c>
      <c r="B52" s="5">
        <f>'Player Guesses'!I53</f>
        <v>0</v>
      </c>
      <c r="C52" s="5">
        <f>'Player Guesses'!M53</f>
        <v>0</v>
      </c>
      <c r="D52" s="5">
        <f>'Player Guesses'!Q53</f>
        <v>0</v>
      </c>
      <c r="E52" s="5">
        <f>'Player Guesses'!U53</f>
        <v>0</v>
      </c>
      <c r="F52" s="5">
        <f>'Player Guesses'!Y53</f>
        <v>0</v>
      </c>
      <c r="G52" s="5">
        <f t="shared" si="14"/>
        <v>0</v>
      </c>
      <c r="H52" s="81">
        <f t="shared" si="15"/>
        <v>120</v>
      </c>
      <c r="I52" s="81">
        <f t="shared" si="16"/>
        <v>124</v>
      </c>
      <c r="J52" s="81">
        <f t="shared" si="17"/>
        <v>158</v>
      </c>
      <c r="K52" s="81">
        <f t="shared" si="18"/>
        <v>124</v>
      </c>
      <c r="L52" s="81">
        <f t="shared" si="19"/>
        <v>0</v>
      </c>
      <c r="M52" s="81">
        <f t="shared" si="20"/>
        <v>526</v>
      </c>
      <c r="N52" s="81" t="str">
        <f t="shared" si="21"/>
        <v>loser</v>
      </c>
      <c r="O52" s="81" t="str">
        <f t="shared" si="22"/>
        <v>loser</v>
      </c>
      <c r="P52" s="81" t="str">
        <f t="shared" si="23"/>
        <v>loser</v>
      </c>
      <c r="Q52" s="81" t="str">
        <f t="shared" si="24"/>
        <v>loser</v>
      </c>
      <c r="R52" s="81" t="str">
        <f t="shared" si="25"/>
        <v>loser</v>
      </c>
      <c r="S52" s="81" t="str">
        <f t="shared" si="26"/>
        <v>loser</v>
      </c>
    </row>
    <row r="53" spans="1:19">
      <c r="A53" s="31" t="str">
        <f>'Player Guesses'!B54</f>
        <v>z-spare</v>
      </c>
      <c r="B53" s="5">
        <f>'Player Guesses'!I54</f>
        <v>0</v>
      </c>
      <c r="C53" s="5">
        <f>'Player Guesses'!M54</f>
        <v>0</v>
      </c>
      <c r="D53" s="5">
        <f>'Player Guesses'!Q54</f>
        <v>0</v>
      </c>
      <c r="E53" s="5">
        <f>'Player Guesses'!U54</f>
        <v>0</v>
      </c>
      <c r="F53" s="5">
        <f>'Player Guesses'!Y54</f>
        <v>0</v>
      </c>
      <c r="G53" s="5">
        <f t="shared" si="14"/>
        <v>0</v>
      </c>
      <c r="H53" s="81">
        <f t="shared" si="15"/>
        <v>120</v>
      </c>
      <c r="I53" s="81">
        <f t="shared" si="16"/>
        <v>124</v>
      </c>
      <c r="J53" s="81">
        <f t="shared" si="17"/>
        <v>158</v>
      </c>
      <c r="K53" s="81">
        <f t="shared" si="18"/>
        <v>124</v>
      </c>
      <c r="L53" s="81">
        <f t="shared" si="19"/>
        <v>0</v>
      </c>
      <c r="M53" s="81">
        <f t="shared" si="20"/>
        <v>526</v>
      </c>
      <c r="N53" s="81" t="str">
        <f t="shared" si="21"/>
        <v>loser</v>
      </c>
      <c r="O53" s="81" t="str">
        <f t="shared" si="22"/>
        <v>loser</v>
      </c>
      <c r="P53" s="81" t="str">
        <f t="shared" si="23"/>
        <v>loser</v>
      </c>
      <c r="Q53" s="81" t="str">
        <f t="shared" si="24"/>
        <v>loser</v>
      </c>
      <c r="R53" s="81" t="str">
        <f t="shared" si="25"/>
        <v>loser</v>
      </c>
      <c r="S53" s="81" t="str">
        <f t="shared" si="26"/>
        <v>loser</v>
      </c>
    </row>
    <row r="54" spans="1:19">
      <c r="A54" s="31" t="str">
        <f>'Player Guesses'!B55</f>
        <v>z-spare</v>
      </c>
      <c r="B54" s="5">
        <f>'Player Guesses'!I55</f>
        <v>0</v>
      </c>
      <c r="C54" s="5">
        <f>'Player Guesses'!M55</f>
        <v>0</v>
      </c>
      <c r="D54" s="5">
        <f>'Player Guesses'!Q55</f>
        <v>0</v>
      </c>
      <c r="E54" s="5">
        <f>'Player Guesses'!U55</f>
        <v>0</v>
      </c>
      <c r="F54" s="5">
        <f>'Player Guesses'!Y55</f>
        <v>0</v>
      </c>
      <c r="G54" s="5">
        <f t="shared" si="14"/>
        <v>0</v>
      </c>
      <c r="H54" s="5">
        <f t="shared" si="15"/>
        <v>120</v>
      </c>
      <c r="I54" s="5">
        <f t="shared" si="16"/>
        <v>124</v>
      </c>
      <c r="J54" s="5">
        <f t="shared" si="17"/>
        <v>158</v>
      </c>
      <c r="K54" s="5">
        <f t="shared" si="18"/>
        <v>124</v>
      </c>
      <c r="L54" s="5">
        <f t="shared" si="19"/>
        <v>0</v>
      </c>
      <c r="M54" s="5">
        <f t="shared" si="20"/>
        <v>526</v>
      </c>
      <c r="N54" s="5" t="str">
        <f t="shared" si="21"/>
        <v>loser</v>
      </c>
      <c r="O54" s="5" t="str">
        <f t="shared" si="22"/>
        <v>loser</v>
      </c>
      <c r="P54" s="5" t="str">
        <f t="shared" si="23"/>
        <v>loser</v>
      </c>
      <c r="Q54" s="5" t="str">
        <f t="shared" si="24"/>
        <v>loser</v>
      </c>
      <c r="R54" s="5" t="str">
        <f t="shared" si="25"/>
        <v>loser</v>
      </c>
      <c r="S54" s="5" t="str">
        <f t="shared" si="26"/>
        <v>loser</v>
      </c>
    </row>
    <row r="55" spans="1:19">
      <c r="A55" s="31" t="str">
        <f>'Player Guesses'!B56</f>
        <v>z-spare</v>
      </c>
      <c r="B55" s="5">
        <f>'Player Guesses'!I56</f>
        <v>0</v>
      </c>
      <c r="C55" s="5">
        <f>'Player Guesses'!M56</f>
        <v>0</v>
      </c>
      <c r="D55" s="5">
        <f>'Player Guesses'!Q56</f>
        <v>0</v>
      </c>
      <c r="E55" s="5">
        <f>'Player Guesses'!U56</f>
        <v>0</v>
      </c>
      <c r="F55" s="5">
        <f>'Player Guesses'!Y56</f>
        <v>0</v>
      </c>
      <c r="G55" s="5">
        <f t="shared" si="14"/>
        <v>0</v>
      </c>
      <c r="H55" s="5">
        <f t="shared" si="15"/>
        <v>120</v>
      </c>
      <c r="I55" s="5">
        <f t="shared" si="16"/>
        <v>124</v>
      </c>
      <c r="J55" s="5">
        <f t="shared" si="17"/>
        <v>158</v>
      </c>
      <c r="K55" s="5">
        <f t="shared" si="18"/>
        <v>124</v>
      </c>
      <c r="L55" s="5">
        <f t="shared" si="19"/>
        <v>0</v>
      </c>
      <c r="M55" s="5">
        <f t="shared" si="20"/>
        <v>526</v>
      </c>
      <c r="N55" s="5" t="str">
        <f t="shared" si="21"/>
        <v>loser</v>
      </c>
      <c r="O55" s="5" t="str">
        <f t="shared" si="22"/>
        <v>loser</v>
      </c>
      <c r="P55" s="5" t="str">
        <f t="shared" si="23"/>
        <v>loser</v>
      </c>
      <c r="Q55" s="5" t="str">
        <f t="shared" si="24"/>
        <v>loser</v>
      </c>
      <c r="R55" s="5" t="str">
        <f t="shared" si="25"/>
        <v>loser</v>
      </c>
      <c r="S55" s="5" t="str">
        <f t="shared" si="26"/>
        <v>loser</v>
      </c>
    </row>
    <row r="56" spans="1:19">
      <c r="A56" s="31" t="str">
        <f>'Player Guesses'!B57</f>
        <v>z-spare</v>
      </c>
      <c r="B56" s="5">
        <f>'Player Guesses'!I57</f>
        <v>0</v>
      </c>
      <c r="C56" s="5">
        <f>'Player Guesses'!M57</f>
        <v>0</v>
      </c>
      <c r="D56" s="5">
        <f>'Player Guesses'!Q57</f>
        <v>0</v>
      </c>
      <c r="E56" s="5">
        <f>'Player Guesses'!U57</f>
        <v>0</v>
      </c>
      <c r="F56" s="5">
        <f>'Player Guesses'!Y57</f>
        <v>0</v>
      </c>
      <c r="G56" s="5">
        <f t="shared" si="14"/>
        <v>0</v>
      </c>
      <c r="H56" s="5">
        <f t="shared" si="15"/>
        <v>120</v>
      </c>
      <c r="I56" s="5">
        <f t="shared" si="16"/>
        <v>124</v>
      </c>
      <c r="J56" s="5">
        <f t="shared" si="17"/>
        <v>158</v>
      </c>
      <c r="K56" s="5">
        <f t="shared" si="18"/>
        <v>124</v>
      </c>
      <c r="L56" s="5">
        <f t="shared" si="19"/>
        <v>0</v>
      </c>
      <c r="M56" s="5">
        <f t="shared" si="20"/>
        <v>526</v>
      </c>
      <c r="N56" s="5" t="str">
        <f t="shared" si="21"/>
        <v>loser</v>
      </c>
      <c r="O56" s="5" t="str">
        <f t="shared" si="22"/>
        <v>loser</v>
      </c>
      <c r="P56" s="5" t="str">
        <f t="shared" si="23"/>
        <v>loser</v>
      </c>
      <c r="Q56" s="5" t="str">
        <f t="shared" si="24"/>
        <v>loser</v>
      </c>
      <c r="R56" s="5" t="str">
        <f t="shared" si="25"/>
        <v>loser</v>
      </c>
      <c r="S56" s="5" t="str">
        <f t="shared" si="26"/>
        <v>loser</v>
      </c>
    </row>
    <row r="57" spans="1:19">
      <c r="A57" s="31" t="str">
        <f>'Player Guesses'!B58</f>
        <v>z-spare</v>
      </c>
      <c r="B57" s="5">
        <f>'Player Guesses'!I58</f>
        <v>0</v>
      </c>
      <c r="C57" s="5">
        <f>'Player Guesses'!M58</f>
        <v>0</v>
      </c>
      <c r="D57" s="5">
        <f>'Player Guesses'!Q58</f>
        <v>0</v>
      </c>
      <c r="E57" s="5">
        <f>'Player Guesses'!U58</f>
        <v>0</v>
      </c>
      <c r="F57" s="5">
        <f>'Player Guesses'!Y58</f>
        <v>0</v>
      </c>
      <c r="G57" s="5">
        <f t="shared" si="14"/>
        <v>0</v>
      </c>
      <c r="H57" s="5">
        <f t="shared" si="15"/>
        <v>120</v>
      </c>
      <c r="I57" s="5">
        <f t="shared" si="16"/>
        <v>124</v>
      </c>
      <c r="J57" s="5">
        <f t="shared" si="17"/>
        <v>158</v>
      </c>
      <c r="K57" s="5">
        <f t="shared" si="18"/>
        <v>124</v>
      </c>
      <c r="L57" s="5">
        <f t="shared" si="19"/>
        <v>0</v>
      </c>
      <c r="M57" s="5">
        <f t="shared" si="20"/>
        <v>526</v>
      </c>
      <c r="N57" s="5" t="str">
        <f t="shared" si="21"/>
        <v>loser</v>
      </c>
      <c r="O57" s="5" t="str">
        <f t="shared" si="22"/>
        <v>loser</v>
      </c>
      <c r="P57" s="5" t="str">
        <f t="shared" si="23"/>
        <v>loser</v>
      </c>
      <c r="Q57" s="5" t="str">
        <f t="shared" si="24"/>
        <v>loser</v>
      </c>
      <c r="R57" s="5" t="str">
        <f t="shared" si="25"/>
        <v>loser</v>
      </c>
      <c r="S57" s="5" t="str">
        <f t="shared" si="26"/>
        <v>loser</v>
      </c>
    </row>
    <row r="58" spans="1:19">
      <c r="A58" s="31" t="str">
        <f>'Player Guesses'!B59</f>
        <v>z-spare</v>
      </c>
      <c r="B58" s="5">
        <f>'Player Guesses'!I59</f>
        <v>0</v>
      </c>
      <c r="C58" s="5">
        <f>'Player Guesses'!M59</f>
        <v>0</v>
      </c>
      <c r="D58" s="5">
        <f>'Player Guesses'!Q59</f>
        <v>0</v>
      </c>
      <c r="E58" s="5">
        <f>'Player Guesses'!U59</f>
        <v>0</v>
      </c>
      <c r="F58" s="5">
        <f>'Player Guesses'!Y59</f>
        <v>0</v>
      </c>
      <c r="G58" s="5">
        <f t="shared" si="14"/>
        <v>0</v>
      </c>
      <c r="H58" s="5">
        <f t="shared" si="15"/>
        <v>120</v>
      </c>
      <c r="I58" s="5">
        <f t="shared" si="16"/>
        <v>124</v>
      </c>
      <c r="J58" s="5">
        <f t="shared" si="17"/>
        <v>158</v>
      </c>
      <c r="K58" s="5">
        <f t="shared" si="18"/>
        <v>124</v>
      </c>
      <c r="L58" s="5">
        <f t="shared" si="19"/>
        <v>0</v>
      </c>
      <c r="M58" s="5">
        <f t="shared" si="20"/>
        <v>526</v>
      </c>
      <c r="N58" s="5" t="str">
        <f t="shared" si="21"/>
        <v>loser</v>
      </c>
      <c r="O58" s="5" t="str">
        <f t="shared" si="22"/>
        <v>loser</v>
      </c>
      <c r="P58" s="5" t="str">
        <f t="shared" si="23"/>
        <v>loser</v>
      </c>
      <c r="Q58" s="5" t="str">
        <f t="shared" si="24"/>
        <v>loser</v>
      </c>
      <c r="R58" s="5" t="str">
        <f t="shared" si="25"/>
        <v>loser</v>
      </c>
      <c r="S58" s="5" t="str">
        <f t="shared" si="26"/>
        <v>loser</v>
      </c>
    </row>
    <row r="59" spans="1:19">
      <c r="A59" s="31" t="str">
        <f>'Player Guesses'!B60</f>
        <v>z-spare</v>
      </c>
      <c r="B59" s="5">
        <f>'Player Guesses'!I60</f>
        <v>0</v>
      </c>
      <c r="C59" s="5">
        <f>'Player Guesses'!M60</f>
        <v>0</v>
      </c>
      <c r="D59" s="5">
        <f>'Player Guesses'!Q60</f>
        <v>0</v>
      </c>
      <c r="E59" s="5">
        <f>'Player Guesses'!U60</f>
        <v>0</v>
      </c>
      <c r="F59" s="5">
        <f>'Player Guesses'!Y60</f>
        <v>0</v>
      </c>
      <c r="G59" s="5">
        <f t="shared" si="14"/>
        <v>0</v>
      </c>
      <c r="H59" s="5">
        <f t="shared" si="15"/>
        <v>120</v>
      </c>
      <c r="I59" s="5">
        <f t="shared" si="16"/>
        <v>124</v>
      </c>
      <c r="J59" s="5">
        <f t="shared" si="17"/>
        <v>158</v>
      </c>
      <c r="K59" s="5">
        <f t="shared" si="18"/>
        <v>124</v>
      </c>
      <c r="L59" s="5">
        <f t="shared" si="19"/>
        <v>0</v>
      </c>
      <c r="M59" s="5">
        <f t="shared" si="20"/>
        <v>526</v>
      </c>
      <c r="N59" s="5" t="str">
        <f t="shared" si="21"/>
        <v>loser</v>
      </c>
      <c r="O59" s="5" t="str">
        <f t="shared" si="22"/>
        <v>loser</v>
      </c>
      <c r="P59" s="5" t="str">
        <f t="shared" si="23"/>
        <v>loser</v>
      </c>
      <c r="Q59" s="5" t="str">
        <f t="shared" si="24"/>
        <v>loser</v>
      </c>
      <c r="R59" s="5" t="str">
        <f t="shared" si="25"/>
        <v>loser</v>
      </c>
      <c r="S59" s="5" t="str">
        <f t="shared" si="26"/>
        <v>loser</v>
      </c>
    </row>
    <row r="60" spans="1:19">
      <c r="A60" s="31" t="str">
        <f>'Player Guesses'!B58</f>
        <v>z-spare</v>
      </c>
      <c r="B60" s="5">
        <f>'Player Guesses'!I58</f>
        <v>0</v>
      </c>
      <c r="C60" s="5">
        <f>'Player Guesses'!M58</f>
        <v>0</v>
      </c>
      <c r="D60" s="5">
        <f>'Player Guesses'!Q58</f>
        <v>0</v>
      </c>
      <c r="E60" s="5">
        <f>'Player Guesses'!U58</f>
        <v>0</v>
      </c>
      <c r="F60" s="5">
        <f>'Player Guesses'!Y58</f>
        <v>0</v>
      </c>
      <c r="G60" s="5">
        <f t="shared" si="14"/>
        <v>0</v>
      </c>
      <c r="H60" s="5">
        <f t="shared" si="15"/>
        <v>120</v>
      </c>
      <c r="I60" s="5">
        <f t="shared" si="16"/>
        <v>124</v>
      </c>
      <c r="J60" s="5">
        <f t="shared" si="17"/>
        <v>158</v>
      </c>
      <c r="K60" s="5">
        <f t="shared" si="18"/>
        <v>124</v>
      </c>
      <c r="L60" s="5">
        <f t="shared" si="19"/>
        <v>0</v>
      </c>
      <c r="M60" s="5">
        <f t="shared" si="20"/>
        <v>526</v>
      </c>
      <c r="N60" s="5" t="str">
        <f t="shared" si="21"/>
        <v>loser</v>
      </c>
      <c r="O60" s="5" t="str">
        <f t="shared" si="22"/>
        <v>loser</v>
      </c>
      <c r="P60" s="5" t="str">
        <f t="shared" si="23"/>
        <v>loser</v>
      </c>
      <c r="Q60" s="5" t="str">
        <f t="shared" si="24"/>
        <v>loser</v>
      </c>
      <c r="R60" s="5" t="str">
        <f t="shared" si="25"/>
        <v>loser</v>
      </c>
      <c r="S60" s="5" t="str">
        <f t="shared" si="26"/>
        <v>loser</v>
      </c>
    </row>
    <row r="61" spans="1:19">
      <c r="A61" s="31" t="str">
        <f>'Player Guesses'!B59</f>
        <v>z-spare</v>
      </c>
      <c r="B61" s="5">
        <f>'Player Guesses'!I59</f>
        <v>0</v>
      </c>
      <c r="C61" s="5">
        <f>'Player Guesses'!M59</f>
        <v>0</v>
      </c>
      <c r="D61" s="5">
        <f>'Player Guesses'!Q59</f>
        <v>0</v>
      </c>
      <c r="E61" s="5">
        <f>'Player Guesses'!U59</f>
        <v>0</v>
      </c>
      <c r="F61" s="5">
        <f>'Player Guesses'!Y59</f>
        <v>0</v>
      </c>
      <c r="G61" s="5">
        <f t="shared" si="14"/>
        <v>0</v>
      </c>
      <c r="H61" s="5">
        <f t="shared" si="15"/>
        <v>120</v>
      </c>
      <c r="I61" s="5">
        <f t="shared" si="16"/>
        <v>124</v>
      </c>
      <c r="J61" s="5">
        <f t="shared" si="17"/>
        <v>158</v>
      </c>
      <c r="K61" s="5">
        <f t="shared" si="18"/>
        <v>124</v>
      </c>
      <c r="L61" s="5">
        <f t="shared" si="19"/>
        <v>0</v>
      </c>
      <c r="M61" s="5">
        <f t="shared" si="20"/>
        <v>526</v>
      </c>
      <c r="N61" s="5" t="str">
        <f t="shared" si="21"/>
        <v>loser</v>
      </c>
      <c r="O61" s="5" t="str">
        <f t="shared" si="22"/>
        <v>loser</v>
      </c>
      <c r="P61" s="5" t="str">
        <f t="shared" si="23"/>
        <v>loser</v>
      </c>
      <c r="Q61" s="5" t="str">
        <f t="shared" si="24"/>
        <v>loser</v>
      </c>
      <c r="R61" s="5" t="str">
        <f t="shared" si="25"/>
        <v>loser</v>
      </c>
      <c r="S61" s="5" t="str">
        <f t="shared" si="26"/>
        <v>loser</v>
      </c>
    </row>
    <row r="62" spans="1:19">
      <c r="A62" s="31" t="str">
        <f>'Player Guesses'!B60</f>
        <v>z-spare</v>
      </c>
      <c r="B62" s="5">
        <f>'Player Guesses'!I60</f>
        <v>0</v>
      </c>
      <c r="C62" s="5">
        <f>'Player Guesses'!M60</f>
        <v>0</v>
      </c>
      <c r="D62" s="5">
        <f>'Player Guesses'!Q60</f>
        <v>0</v>
      </c>
      <c r="E62" s="5">
        <f>'Player Guesses'!U60</f>
        <v>0</v>
      </c>
      <c r="F62" s="5">
        <f>'Player Guesses'!Y60</f>
        <v>0</v>
      </c>
      <c r="G62" s="5">
        <f t="shared" si="14"/>
        <v>0</v>
      </c>
      <c r="H62" s="5">
        <f t="shared" si="15"/>
        <v>120</v>
      </c>
      <c r="I62" s="5">
        <f t="shared" si="16"/>
        <v>124</v>
      </c>
      <c r="J62" s="5">
        <f t="shared" si="17"/>
        <v>158</v>
      </c>
      <c r="K62" s="5">
        <f t="shared" si="18"/>
        <v>124</v>
      </c>
      <c r="L62" s="5">
        <f t="shared" si="19"/>
        <v>0</v>
      </c>
      <c r="M62" s="5">
        <f t="shared" si="20"/>
        <v>526</v>
      </c>
      <c r="N62" s="5" t="str">
        <f t="shared" si="21"/>
        <v>loser</v>
      </c>
      <c r="O62" s="5" t="str">
        <f t="shared" si="22"/>
        <v>loser</v>
      </c>
      <c r="P62" s="5" t="str">
        <f t="shared" si="23"/>
        <v>loser</v>
      </c>
      <c r="Q62" s="5" t="str">
        <f t="shared" si="24"/>
        <v>loser</v>
      </c>
      <c r="R62" s="5" t="str">
        <f t="shared" si="25"/>
        <v>loser</v>
      </c>
      <c r="S62" s="5" t="str">
        <f t="shared" si="26"/>
        <v>loser</v>
      </c>
    </row>
  </sheetData>
  <sheetProtection sheet="1" objects="1" scenarios="1"/>
  <sortState xmlns:xlrd2="http://schemas.microsoft.com/office/spreadsheetml/2017/richdata2" ref="A3:S62">
    <sortCondition ref="A7"/>
  </sortState>
  <phoneticPr fontId="2" type="noConversion"/>
  <conditionalFormatting sqref="N4:S62">
    <cfRule type="containsText" dxfId="1" priority="1" stopIfTrue="1" operator="containsText" text="winner">
      <formula>NOT(ISERROR(SEARCH("winner",N4)))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U59"/>
  <sheetViews>
    <sheetView topLeftCell="A13" zoomScaleNormal="100" workbookViewId="0">
      <selection activeCell="R3" sqref="R3"/>
    </sheetView>
  </sheetViews>
  <sheetFormatPr defaultColWidth="9.28515625" defaultRowHeight="12.75"/>
  <cols>
    <col min="1" max="1" width="17.28515625" bestFit="1" customWidth="1"/>
    <col min="2" max="2" width="13.7109375" bestFit="1" customWidth="1"/>
    <col min="3" max="3" width="17" bestFit="1" customWidth="1"/>
    <col min="4" max="4" width="12" bestFit="1" customWidth="1"/>
    <col min="5" max="5" width="13.7109375" bestFit="1" customWidth="1"/>
    <col min="6" max="6" width="14" bestFit="1" customWidth="1"/>
    <col min="7" max="7" width="15.140625" bestFit="1" customWidth="1"/>
    <col min="8" max="8" width="11.5703125" bestFit="1" customWidth="1"/>
    <col min="9" max="9" width="15.42578125" bestFit="1" customWidth="1"/>
    <col min="10" max="11" width="15.5703125" bestFit="1" customWidth="1"/>
    <col min="12" max="12" width="14.140625" bestFit="1" customWidth="1"/>
    <col min="13" max="13" width="13.140625" bestFit="1" customWidth="1"/>
    <col min="14" max="14" width="11.7109375" bestFit="1" customWidth="1"/>
    <col min="15" max="15" width="15" bestFit="1" customWidth="1"/>
    <col min="16" max="16" width="16" bestFit="1" customWidth="1"/>
    <col min="17" max="19" width="12" bestFit="1" customWidth="1"/>
    <col min="20" max="20" width="14.28515625" bestFit="1" customWidth="1"/>
    <col min="21" max="21" width="12" bestFit="1" customWidth="1"/>
    <col min="22" max="22" width="14" bestFit="1" customWidth="1"/>
    <col min="23" max="24" width="12" bestFit="1" customWidth="1"/>
    <col min="25" max="25" width="3" bestFit="1" customWidth="1"/>
    <col min="26" max="26" width="18.28515625" bestFit="1" customWidth="1"/>
    <col min="27" max="27" width="3" bestFit="1" customWidth="1"/>
    <col min="28" max="28" width="8.5703125" bestFit="1" customWidth="1"/>
    <col min="29" max="29" width="3" bestFit="1" customWidth="1"/>
    <col min="30" max="30" width="15.85546875" bestFit="1" customWidth="1"/>
    <col min="31" max="31" width="3" bestFit="1" customWidth="1"/>
    <col min="32" max="32" width="18.140625" bestFit="1" customWidth="1"/>
    <col min="33" max="33" width="3" bestFit="1" customWidth="1"/>
    <col min="34" max="34" width="15.42578125" bestFit="1" customWidth="1"/>
    <col min="35" max="35" width="3" bestFit="1" customWidth="1"/>
    <col min="36" max="36" width="13.42578125" bestFit="1" customWidth="1"/>
    <col min="37" max="37" width="3" bestFit="1" customWidth="1"/>
    <col min="38" max="38" width="12.42578125" bestFit="1" customWidth="1"/>
    <col min="39" max="39" width="3" bestFit="1" customWidth="1"/>
    <col min="40" max="40" width="11" bestFit="1" customWidth="1"/>
    <col min="41" max="41" width="3" bestFit="1" customWidth="1"/>
    <col min="42" max="42" width="14.140625" bestFit="1" customWidth="1"/>
    <col min="43" max="43" width="3" bestFit="1" customWidth="1"/>
    <col min="44" max="44" width="9.7109375" bestFit="1" customWidth="1"/>
    <col min="45" max="45" width="3" bestFit="1" customWidth="1"/>
    <col min="46" max="46" width="12.5703125" bestFit="1" customWidth="1"/>
    <col min="47" max="47" width="3" bestFit="1" customWidth="1"/>
    <col min="48" max="48" width="7.85546875" bestFit="1" customWidth="1"/>
    <col min="49" max="49" width="3" bestFit="1" customWidth="1"/>
    <col min="50" max="50" width="7.85546875" bestFit="1" customWidth="1"/>
    <col min="51" max="51" width="3" bestFit="1" customWidth="1"/>
    <col min="52" max="52" width="16.5703125" bestFit="1" customWidth="1"/>
    <col min="53" max="53" width="3" bestFit="1" customWidth="1"/>
    <col min="54" max="54" width="13.5703125" bestFit="1" customWidth="1"/>
    <col min="55" max="55" width="3" bestFit="1" customWidth="1"/>
    <col min="56" max="56" width="19.5703125" bestFit="1" customWidth="1"/>
    <col min="57" max="57" width="3" bestFit="1" customWidth="1"/>
    <col min="58" max="58" width="12.28515625" bestFit="1" customWidth="1"/>
    <col min="59" max="59" width="3" bestFit="1" customWidth="1"/>
    <col min="60" max="60" width="9.85546875" bestFit="1" customWidth="1"/>
    <col min="61" max="61" width="3" bestFit="1" customWidth="1"/>
  </cols>
  <sheetData>
    <row r="1" spans="1:47">
      <c r="H1" s="151" t="s">
        <v>162</v>
      </c>
    </row>
    <row r="3" spans="1:47" s="10" customFormat="1" ht="16.5">
      <c r="A3"/>
      <c r="B3" s="11" t="str">
        <f>Results[[#Headers],[Ireland v Wales]]</f>
        <v>Ireland v Wales</v>
      </c>
      <c r="C3" s="11" t="str">
        <f>Results[[#Headers],[Scotland v England]]</f>
        <v>Scotland v England</v>
      </c>
      <c r="D3" s="11" t="str">
        <f>Results[[#Headers],[France v Italy]]</f>
        <v>France v Italy</v>
      </c>
      <c r="E3" s="11" t="str">
        <f>Results[[#Headers],[Wales v Scotland]]</f>
        <v>Wales v Scotland</v>
      </c>
      <c r="F3" s="11" t="str">
        <f>Results[[#Headers],[France v Ireland]]</f>
        <v>France v Ireland</v>
      </c>
      <c r="G3" s="11" t="str">
        <f>Results[[#Headers],[Italy v England]]</f>
        <v>Italy v England</v>
      </c>
      <c r="H3" s="11" t="str">
        <f>Results[[#Headers],[Scotland v France]]</f>
        <v>Scotland v France</v>
      </c>
      <c r="I3" s="11" t="str">
        <f>Results[[#Headers],[England v Wales]]</f>
        <v>England v Wales</v>
      </c>
      <c r="J3" s="11" t="str">
        <f>Results[[#Headers],[Ireland v Italy]]</f>
        <v>Ireland v Italy</v>
      </c>
      <c r="K3" s="11" t="str">
        <f>Results[[#Headers],[Wales v France]]</f>
        <v>Wales v France</v>
      </c>
      <c r="L3" s="11" t="str">
        <f>Results[[#Headers],[Italy v Scotland]]</f>
        <v>Italy v Scotland</v>
      </c>
      <c r="M3" s="11" t="str">
        <f>Results[[#Headers],[England v Ireland]]</f>
        <v>England v Ireland</v>
      </c>
      <c r="N3" s="11" t="str">
        <f>Results[[#Headers],[Wales v Italy]]</f>
        <v>Wales v Italy</v>
      </c>
      <c r="O3" s="11" t="str">
        <f>Results[[#Headers],[Ireland v Scotland]]</f>
        <v>Ireland v Scotland</v>
      </c>
      <c r="P3" s="11" t="str">
        <f>Results[[#Headers],[France v England]]</f>
        <v>France v England</v>
      </c>
      <c r="Q3" s="11"/>
      <c r="S3" s="9"/>
      <c r="T3" s="3"/>
      <c r="U3" s="3"/>
      <c r="W3" s="9"/>
      <c r="X3" s="3"/>
      <c r="Y3" s="3"/>
      <c r="AA3" s="9"/>
      <c r="AB3" s="3"/>
      <c r="AC3" s="3"/>
      <c r="AE3" s="9"/>
      <c r="AF3" s="3"/>
      <c r="AG3" s="3"/>
      <c r="AI3" s="9"/>
      <c r="AJ3" s="3"/>
      <c r="AK3" s="3"/>
      <c r="AM3" s="9"/>
      <c r="AN3" s="3"/>
      <c r="AO3" s="3"/>
      <c r="AQ3" s="9"/>
      <c r="AR3" s="3"/>
      <c r="AS3" s="3"/>
      <c r="AT3" s="3"/>
      <c r="AU3" s="3"/>
    </row>
    <row r="4" spans="1:47">
      <c r="A4" t="str">
        <f>'Player Guesses'!B4</f>
        <v>Alison Swaden</v>
      </c>
      <c r="B4">
        <f>IF('Player Guesses'!F4='Game Scores'!$P$2,20,IF('Player Guesses'!F4='Game Scores'!$N$2,8,IF('Player Guesses'!F4='Game Scores'!$O$2,5,0)))</f>
        <v>8</v>
      </c>
      <c r="C4">
        <f>IF('Player Guesses'!G4='Game Scores'!$P$3,20,IF('Player Guesses'!G4='Game Scores'!$N$3,8,IF('Player Guesses'!G4='Game Scores'!$O$3,5,0)))</f>
        <v>8</v>
      </c>
      <c r="D4">
        <f>IF('Player Guesses'!H4='Game Scores'!$P$4,20,IF('Player Guesses'!H4='Game Scores'!$N$4,8,IF('Player Guesses'!H4='Game Scores'!$O$4,5,0)))</f>
        <v>8</v>
      </c>
      <c r="E4">
        <f>IF('Player Guesses'!J4='Game Scores'!$P$5,20,IF('Player Guesses'!J4='Game Scores'!$N$5,8,IF('Player Guesses'!J4='Game Scores'!$O$5,5,0)))</f>
        <v>0</v>
      </c>
      <c r="F4">
        <f>IF('Player Guesses'!K4='Game Scores'!$P$6,20,IF('Player Guesses'!K4='Game Scores'!$N$6,8,IF('Player Guesses'!K4='Game Scores'!$O$6,5,0)))</f>
        <v>8</v>
      </c>
      <c r="G4">
        <f>IF('Player Guesses'!L4='Game Scores'!$P$7,20,IF('Player Guesses'!L4='Game Scores'!$N$7,8,IF('Player Guesses'!L4='Game Scores'!$O$7,5,0)))</f>
        <v>8</v>
      </c>
      <c r="H4">
        <f>IF('Player Guesses'!N4='Game Scores'!$P$8,20,IF('Player Guesses'!N4='Game Scores'!$N$8,8,IF('Player Guesses'!N4='Game Scores'!$O$8,5,0)))</f>
        <v>8</v>
      </c>
      <c r="I4">
        <f>IF('Player Guesses'!O4='Game Scores'!$P$9,20,IF('Player Guesses'!O4='Game Scores'!$N$9,8,IF('Player Guesses'!O4='Game Scores'!$O$9,5,0)))</f>
        <v>5</v>
      </c>
      <c r="J4">
        <f>IF('Player Guesses'!P4='Game Scores'!$P$10,20,IF('Player Guesses'!P4='Game Scores'!$N$10,8,IF('Player Guesses'!P4='Game Scores'!$O$10,5,0)))</f>
        <v>8</v>
      </c>
      <c r="K4">
        <f>IF('Player Guesses'!R4='Game Scores'!$P$11,20,IF('Player Guesses'!R4='Game Scores'!$N$11,8,IF('Player Guesses'!R4='Game Scores'!$O$11,5,0)))</f>
        <v>0</v>
      </c>
      <c r="L4">
        <f>IF('Player Guesses'!S4='Game Scores'!$P$12,20,IF('Player Guesses'!S4='Game Scores'!$N$12,8,IF('Player Guesses'!S4='Game Scores'!$O$12,5,0)))</f>
        <v>8</v>
      </c>
      <c r="M4">
        <f>IF('Player Guesses'!T4='Game Scores'!$P$13,20,IF('Player Guesses'!T4='Game Scores'!$N$13,8,IF('Player Guesses'!T4='Game Scores'!$O$13,5,0)))</f>
        <v>8</v>
      </c>
      <c r="N4">
        <f>IF('Player Guesses'!V4='Game Scores'!$P$14,20,IF('Player Guesses'!V4='Game Scores'!$N$14,8,IF('Player Guesses'!V4='Game Scores'!$O$14,5,0)))</f>
        <v>0</v>
      </c>
      <c r="O4">
        <f>IF('Player Guesses'!W4='Game Scores'!$P$15,20,IF('Player Guesses'!W4='Game Scores'!$N$15,8,IF('Player Guesses'!W4='Game Scores'!$O$15,5,0)))</f>
        <v>0</v>
      </c>
      <c r="P4">
        <f>IF('Player Guesses'!X4='Game Scores'!$P$16,20,IF('Player Guesses'!X4='Game Scores'!$N$16,8,IF('Player Guesses'!X4='Game Scores'!$O$16,5,0)))</f>
        <v>0</v>
      </c>
      <c r="R4" s="2"/>
      <c r="T4" s="2"/>
      <c r="V4" s="2"/>
      <c r="X4" s="2"/>
      <c r="Z4" s="2"/>
      <c r="AB4" s="2"/>
      <c r="AD4" s="2"/>
      <c r="AF4" s="2"/>
      <c r="AH4" s="2"/>
      <c r="AJ4" s="2"/>
      <c r="AL4" s="2"/>
      <c r="AN4" s="2"/>
      <c r="AP4" s="2"/>
      <c r="AR4" s="2"/>
    </row>
    <row r="5" spans="1:47">
      <c r="A5" t="str">
        <f>'Player Guesses'!B5</f>
        <v>Anna Catchpole</v>
      </c>
      <c r="B5">
        <f>IF('Player Guesses'!F5='Game Scores'!$P$2,20,IF('Player Guesses'!F5='Game Scores'!$N$2,8,IF('Player Guesses'!F5='Game Scores'!$O$2,5,0)))</f>
        <v>8</v>
      </c>
      <c r="C5">
        <f>IF('Player Guesses'!G5='Game Scores'!$P$3,20,IF('Player Guesses'!G5='Game Scores'!$N$3,8,IF('Player Guesses'!G5='Game Scores'!$O$3,5,0)))</f>
        <v>0</v>
      </c>
      <c r="D5">
        <f>IF('Player Guesses'!H5='Game Scores'!$P$4,20,IF('Player Guesses'!H5='Game Scores'!$N$4,8,IF('Player Guesses'!H5='Game Scores'!$O$4,5,0)))</f>
        <v>8</v>
      </c>
      <c r="E5">
        <f>IF('Player Guesses'!J5='Game Scores'!$P$5,20,IF('Player Guesses'!J5='Game Scores'!$N$5,8,IF('Player Guesses'!J5='Game Scores'!$O$5,5,0)))</f>
        <v>8</v>
      </c>
      <c r="F5">
        <f>IF('Player Guesses'!K5='Game Scores'!$P$6,20,IF('Player Guesses'!K5='Game Scores'!$N$6,8,IF('Player Guesses'!K5='Game Scores'!$O$6,5,0)))</f>
        <v>0</v>
      </c>
      <c r="G5">
        <f>IF('Player Guesses'!L5='Game Scores'!$P$7,20,IF('Player Guesses'!L5='Game Scores'!$N$7,8,IF('Player Guesses'!L5='Game Scores'!$O$7,5,0)))</f>
        <v>8</v>
      </c>
      <c r="H5">
        <f>IF('Player Guesses'!N5='Game Scores'!$P$8,20,IF('Player Guesses'!N5='Game Scores'!$N$8,8,IF('Player Guesses'!N5='Game Scores'!$O$8,5,0)))</f>
        <v>5</v>
      </c>
      <c r="I5">
        <f>IF('Player Guesses'!O5='Game Scores'!$P$9,20,IF('Player Guesses'!O5='Game Scores'!$N$9,8,IF('Player Guesses'!O5='Game Scores'!$O$9,5,0)))</f>
        <v>8</v>
      </c>
      <c r="J5">
        <f>IF('Player Guesses'!P5='Game Scores'!$P$10,20,IF('Player Guesses'!P5='Game Scores'!$N$10,8,IF('Player Guesses'!P5='Game Scores'!$O$10,5,0)))</f>
        <v>8</v>
      </c>
      <c r="K5">
        <f>IF('Player Guesses'!R5='Game Scores'!$P$11,20,IF('Player Guesses'!R5='Game Scores'!$N$11,8,IF('Player Guesses'!R5='Game Scores'!$O$11,5,0)))</f>
        <v>0</v>
      </c>
      <c r="L5">
        <f>IF('Player Guesses'!S5='Game Scores'!$P$12,20,IF('Player Guesses'!S5='Game Scores'!$N$12,8,IF('Player Guesses'!S5='Game Scores'!$O$12,5,0)))</f>
        <v>5</v>
      </c>
      <c r="M5">
        <f>IF('Player Guesses'!T5='Game Scores'!$P$13,20,IF('Player Guesses'!T5='Game Scores'!$N$13,8,IF('Player Guesses'!T5='Game Scores'!$O$13,5,0)))</f>
        <v>0</v>
      </c>
      <c r="N5">
        <f>IF('Player Guesses'!V5='Game Scores'!$P$14,20,IF('Player Guesses'!V5='Game Scores'!$N$14,8,IF('Player Guesses'!V5='Game Scores'!$O$14,5,0)))</f>
        <v>0</v>
      </c>
      <c r="O5">
        <f>IF('Player Guesses'!W5='Game Scores'!$P$15,20,IF('Player Guesses'!W5='Game Scores'!$N$15,8,IF('Player Guesses'!W5='Game Scores'!$O$15,5,0)))</f>
        <v>0</v>
      </c>
      <c r="P5">
        <f>IF('Player Guesses'!X5='Game Scores'!$P$16,20,IF('Player Guesses'!X5='Game Scores'!$N$16,8,IF('Player Guesses'!X5='Game Scores'!$O$16,5,0)))</f>
        <v>0</v>
      </c>
      <c r="R5" s="2"/>
      <c r="T5" s="2"/>
      <c r="V5" s="2"/>
      <c r="X5" s="2"/>
      <c r="Z5" s="2"/>
      <c r="AB5" s="2"/>
      <c r="AD5" s="2"/>
      <c r="AF5" s="2"/>
      <c r="AH5" s="2"/>
      <c r="AJ5" s="2"/>
      <c r="AL5" s="2"/>
      <c r="AN5" s="2"/>
      <c r="AP5" s="2"/>
      <c r="AR5" s="2"/>
    </row>
    <row r="6" spans="1:47">
      <c r="A6" t="str">
        <f>'Player Guesses'!B6</f>
        <v>Anna Hull</v>
      </c>
      <c r="B6">
        <f>IF('Player Guesses'!F6='Game Scores'!$P$2,20,IF('Player Guesses'!F6='Game Scores'!$N$2,8,IF('Player Guesses'!F6='Game Scores'!$O$2,5,0)))</f>
        <v>8</v>
      </c>
      <c r="C6">
        <f>IF('Player Guesses'!G6='Game Scores'!$P$3,20,IF('Player Guesses'!G6='Game Scores'!$N$3,8,IF('Player Guesses'!G6='Game Scores'!$O$3,5,0)))</f>
        <v>0</v>
      </c>
      <c r="D6">
        <f>IF('Player Guesses'!H6='Game Scores'!$P$4,20,IF('Player Guesses'!H6='Game Scores'!$N$4,8,IF('Player Guesses'!H6='Game Scores'!$O$4,5,0)))</f>
        <v>8</v>
      </c>
      <c r="E6">
        <f>IF('Player Guesses'!J6='Game Scores'!$P$5,20,IF('Player Guesses'!J6='Game Scores'!$N$5,8,IF('Player Guesses'!J6='Game Scores'!$O$5,5,0)))</f>
        <v>0</v>
      </c>
      <c r="F6">
        <f>IF('Player Guesses'!K6='Game Scores'!$P$6,20,IF('Player Guesses'!K6='Game Scores'!$N$6,8,IF('Player Guesses'!K6='Game Scores'!$O$6,5,0)))</f>
        <v>8</v>
      </c>
      <c r="G6">
        <f>IF('Player Guesses'!L6='Game Scores'!$P$7,20,IF('Player Guesses'!L6='Game Scores'!$N$7,8,IF('Player Guesses'!L6='Game Scores'!$O$7,5,0)))</f>
        <v>8</v>
      </c>
      <c r="H6">
        <f>IF('Player Guesses'!N6='Game Scores'!$P$8,20,IF('Player Guesses'!N6='Game Scores'!$N$8,8,IF('Player Guesses'!N6='Game Scores'!$O$8,5,0)))</f>
        <v>8</v>
      </c>
      <c r="I6">
        <f>IF('Player Guesses'!O6='Game Scores'!$P$9,20,IF('Player Guesses'!O6='Game Scores'!$N$9,8,IF('Player Guesses'!O6='Game Scores'!$O$9,5,0)))</f>
        <v>5</v>
      </c>
      <c r="J6">
        <f>IF('Player Guesses'!P6='Game Scores'!$P$10,20,IF('Player Guesses'!P6='Game Scores'!$N$10,8,IF('Player Guesses'!P6='Game Scores'!$O$10,5,0)))</f>
        <v>8</v>
      </c>
      <c r="K6">
        <f>IF('Player Guesses'!R6='Game Scores'!$P$11,20,IF('Player Guesses'!R6='Game Scores'!$N$11,8,IF('Player Guesses'!R6='Game Scores'!$O$11,5,0)))</f>
        <v>5</v>
      </c>
      <c r="L6">
        <f>IF('Player Guesses'!S6='Game Scores'!$P$12,20,IF('Player Guesses'!S6='Game Scores'!$N$12,8,IF('Player Guesses'!S6='Game Scores'!$O$12,5,0)))</f>
        <v>8</v>
      </c>
      <c r="M6">
        <f>IF('Player Guesses'!T6='Game Scores'!$P$13,20,IF('Player Guesses'!T6='Game Scores'!$N$13,8,IF('Player Guesses'!T6='Game Scores'!$O$13,5,0)))</f>
        <v>5</v>
      </c>
      <c r="N6">
        <f>IF('Player Guesses'!V6='Game Scores'!$P$14,20,IF('Player Guesses'!V6='Game Scores'!$N$14,8,IF('Player Guesses'!V6='Game Scores'!$O$14,5,0)))</f>
        <v>0</v>
      </c>
      <c r="O6">
        <f>IF('Player Guesses'!W6='Game Scores'!$P$15,20,IF('Player Guesses'!W6='Game Scores'!$N$15,8,IF('Player Guesses'!W6='Game Scores'!$O$15,5,0)))</f>
        <v>0</v>
      </c>
      <c r="P6">
        <f>IF('Player Guesses'!X6='Game Scores'!$P$16,20,IF('Player Guesses'!X6='Game Scores'!$N$16,8,IF('Player Guesses'!X6='Game Scores'!$O$16,5,0)))</f>
        <v>0</v>
      </c>
      <c r="R6" s="2"/>
      <c r="T6" s="2"/>
      <c r="V6" s="2"/>
      <c r="X6" s="2"/>
      <c r="Z6" s="2"/>
      <c r="AB6" s="2"/>
      <c r="AD6" s="2"/>
      <c r="AF6" s="2"/>
      <c r="AH6" s="2"/>
      <c r="AJ6" s="2"/>
      <c r="AL6" s="2"/>
      <c r="AN6" s="2"/>
      <c r="AP6" s="2"/>
      <c r="AR6" s="2"/>
    </row>
    <row r="7" spans="1:47">
      <c r="A7" t="str">
        <f>'Player Guesses'!B7</f>
        <v>Ben Muir</v>
      </c>
      <c r="B7">
        <f>IF('Player Guesses'!F7='Game Scores'!$P$2,20,IF('Player Guesses'!F7='Game Scores'!$N$2,8,IF('Player Guesses'!F7='Game Scores'!$O$2,5,0)))</f>
        <v>8</v>
      </c>
      <c r="C7">
        <f>IF('Player Guesses'!G7='Game Scores'!$P$3,20,IF('Player Guesses'!G7='Game Scores'!$N$3,8,IF('Player Guesses'!G7='Game Scores'!$O$3,5,0)))</f>
        <v>8</v>
      </c>
      <c r="D7">
        <f>IF('Player Guesses'!H7='Game Scores'!$P$4,20,IF('Player Guesses'!H7='Game Scores'!$N$4,8,IF('Player Guesses'!H7='Game Scores'!$O$4,5,0)))</f>
        <v>8</v>
      </c>
      <c r="E7">
        <f>IF('Player Guesses'!J7='Game Scores'!$P$5,20,IF('Player Guesses'!J7='Game Scores'!$N$5,8,IF('Player Guesses'!J7='Game Scores'!$O$5,5,0)))</f>
        <v>0</v>
      </c>
      <c r="F7">
        <f>IF('Player Guesses'!K7='Game Scores'!$P$6,20,IF('Player Guesses'!K7='Game Scores'!$N$6,8,IF('Player Guesses'!K7='Game Scores'!$O$6,5,0)))</f>
        <v>8</v>
      </c>
      <c r="G7">
        <f>IF('Player Guesses'!L7='Game Scores'!$P$7,20,IF('Player Guesses'!L7='Game Scores'!$N$7,8,IF('Player Guesses'!L7='Game Scores'!$O$7,5,0)))</f>
        <v>8</v>
      </c>
      <c r="H7">
        <f>IF('Player Guesses'!N7='Game Scores'!$P$8,20,IF('Player Guesses'!N7='Game Scores'!$N$8,8,IF('Player Guesses'!N7='Game Scores'!$O$8,5,0)))</f>
        <v>5</v>
      </c>
      <c r="I7">
        <f>IF('Player Guesses'!O7='Game Scores'!$P$9,20,IF('Player Guesses'!O7='Game Scores'!$N$9,8,IF('Player Guesses'!O7='Game Scores'!$O$9,5,0)))</f>
        <v>8</v>
      </c>
      <c r="J7">
        <f>IF('Player Guesses'!P7='Game Scores'!$P$10,20,IF('Player Guesses'!P7='Game Scores'!$N$10,8,IF('Player Guesses'!P7='Game Scores'!$O$10,5,0)))</f>
        <v>8</v>
      </c>
      <c r="K7">
        <f>IF('Player Guesses'!R7='Game Scores'!$P$11,20,IF('Player Guesses'!R7='Game Scores'!$N$11,8,IF('Player Guesses'!R7='Game Scores'!$O$11,5,0)))</f>
        <v>5</v>
      </c>
      <c r="L7">
        <f>IF('Player Guesses'!S7='Game Scores'!$P$12,20,IF('Player Guesses'!S7='Game Scores'!$N$12,8,IF('Player Guesses'!S7='Game Scores'!$O$12,5,0)))</f>
        <v>8</v>
      </c>
      <c r="M7">
        <f>IF('Player Guesses'!T7='Game Scores'!$P$13,20,IF('Player Guesses'!T7='Game Scores'!$N$13,8,IF('Player Guesses'!T7='Game Scores'!$O$13,5,0)))</f>
        <v>5</v>
      </c>
      <c r="N7">
        <f>IF('Player Guesses'!V7='Game Scores'!$P$14,20,IF('Player Guesses'!V7='Game Scores'!$N$14,8,IF('Player Guesses'!V7='Game Scores'!$O$14,5,0)))</f>
        <v>0</v>
      </c>
      <c r="O7">
        <f>IF('Player Guesses'!W7='Game Scores'!$P$15,20,IF('Player Guesses'!W7='Game Scores'!$N$15,8,IF('Player Guesses'!W7='Game Scores'!$O$15,5,0)))</f>
        <v>0</v>
      </c>
      <c r="P7">
        <f>IF('Player Guesses'!X7='Game Scores'!$P$16,20,IF('Player Guesses'!X7='Game Scores'!$N$16,8,IF('Player Guesses'!X7='Game Scores'!$O$16,5,0)))</f>
        <v>0</v>
      </c>
      <c r="R7" s="2"/>
      <c r="T7" s="2"/>
      <c r="V7" s="2"/>
      <c r="X7" s="2"/>
      <c r="Z7" s="2"/>
      <c r="AB7" s="2"/>
      <c r="AD7" s="2"/>
      <c r="AF7" s="2"/>
      <c r="AH7" s="2"/>
      <c r="AJ7" s="2"/>
      <c r="AL7" s="2"/>
      <c r="AN7" s="2"/>
      <c r="AP7" s="2"/>
      <c r="AR7" s="2"/>
    </row>
    <row r="8" spans="1:47">
      <c r="A8" t="str">
        <f>'Player Guesses'!B8</f>
        <v>Charlotte Tilbury</v>
      </c>
      <c r="B8">
        <f>IF('Player Guesses'!F8='Game Scores'!$P$2,20,IF('Player Guesses'!F8='Game Scores'!$N$2,8,IF('Player Guesses'!F8='Game Scores'!$O$2,5,0)))</f>
        <v>5</v>
      </c>
      <c r="C8">
        <f>IF('Player Guesses'!G8='Game Scores'!$P$3,20,IF('Player Guesses'!G8='Game Scores'!$N$3,8,IF('Player Guesses'!G8='Game Scores'!$O$3,5,0)))</f>
        <v>0</v>
      </c>
      <c r="D8">
        <f>IF('Player Guesses'!H8='Game Scores'!$P$4,20,IF('Player Guesses'!H8='Game Scores'!$N$4,8,IF('Player Guesses'!H8='Game Scores'!$O$4,5,0)))</f>
        <v>8</v>
      </c>
      <c r="E8">
        <f>IF('Player Guesses'!J8='Game Scores'!$P$5,20,IF('Player Guesses'!J8='Game Scores'!$N$5,8,IF('Player Guesses'!J8='Game Scores'!$O$5,5,0)))</f>
        <v>8</v>
      </c>
      <c r="F8">
        <f>IF('Player Guesses'!K8='Game Scores'!$P$6,20,IF('Player Guesses'!K8='Game Scores'!$N$6,8,IF('Player Guesses'!K8='Game Scores'!$O$6,5,0)))</f>
        <v>0</v>
      </c>
      <c r="G8">
        <f>IF('Player Guesses'!L8='Game Scores'!$P$7,20,IF('Player Guesses'!L8='Game Scores'!$N$7,8,IF('Player Guesses'!L8='Game Scores'!$O$7,5,0)))</f>
        <v>8</v>
      </c>
      <c r="H8">
        <f>IF('Player Guesses'!N8='Game Scores'!$P$8,20,IF('Player Guesses'!N8='Game Scores'!$N$8,8,IF('Player Guesses'!N8='Game Scores'!$O$8,5,0)))</f>
        <v>5</v>
      </c>
      <c r="I8">
        <f>IF('Player Guesses'!O8='Game Scores'!$P$9,20,IF('Player Guesses'!O8='Game Scores'!$N$9,8,IF('Player Guesses'!O8='Game Scores'!$O$9,5,0)))</f>
        <v>5</v>
      </c>
      <c r="J8">
        <f>IF('Player Guesses'!P8='Game Scores'!$P$10,20,IF('Player Guesses'!P8='Game Scores'!$N$10,8,IF('Player Guesses'!P8='Game Scores'!$O$10,5,0)))</f>
        <v>8</v>
      </c>
      <c r="K8">
        <f>IF('Player Guesses'!R8='Game Scores'!$P$11,20,IF('Player Guesses'!R8='Game Scores'!$N$11,8,IF('Player Guesses'!R8='Game Scores'!$O$11,5,0)))</f>
        <v>5</v>
      </c>
      <c r="L8">
        <f>IF('Player Guesses'!S8='Game Scores'!$P$12,20,IF('Player Guesses'!S8='Game Scores'!$N$12,8,IF('Player Guesses'!S8='Game Scores'!$O$12,5,0)))</f>
        <v>8</v>
      </c>
      <c r="M8">
        <f>IF('Player Guesses'!T8='Game Scores'!$P$13,20,IF('Player Guesses'!T8='Game Scores'!$N$13,8,IF('Player Guesses'!T8='Game Scores'!$O$13,5,0)))</f>
        <v>5</v>
      </c>
      <c r="N8">
        <f>IF('Player Guesses'!V8='Game Scores'!$P$14,20,IF('Player Guesses'!V8='Game Scores'!$N$14,8,IF('Player Guesses'!V8='Game Scores'!$O$14,5,0)))</f>
        <v>0</v>
      </c>
      <c r="O8">
        <f>IF('Player Guesses'!W8='Game Scores'!$P$15,20,IF('Player Guesses'!W8='Game Scores'!$N$15,8,IF('Player Guesses'!W8='Game Scores'!$O$15,5,0)))</f>
        <v>0</v>
      </c>
      <c r="P8">
        <f>IF('Player Guesses'!X8='Game Scores'!$P$16,20,IF('Player Guesses'!X8='Game Scores'!$N$16,8,IF('Player Guesses'!X8='Game Scores'!$O$16,5,0)))</f>
        <v>0</v>
      </c>
      <c r="R8" s="2"/>
      <c r="T8" s="2"/>
      <c r="V8" s="2"/>
      <c r="X8" s="2"/>
      <c r="Z8" s="2"/>
      <c r="AB8" s="2"/>
      <c r="AD8" s="2"/>
      <c r="AF8" s="2"/>
      <c r="AH8" s="2"/>
      <c r="AJ8" s="2"/>
      <c r="AL8" s="2"/>
      <c r="AN8" s="2"/>
      <c r="AP8" s="2"/>
      <c r="AR8" s="2"/>
    </row>
    <row r="9" spans="1:47">
      <c r="A9" t="str">
        <f>'Player Guesses'!B9</f>
        <v>Dawood Parker</v>
      </c>
      <c r="B9">
        <f>IF('Player Guesses'!F9='Game Scores'!$P$2,20,IF('Player Guesses'!F9='Game Scores'!$N$2,8,IF('Player Guesses'!F9='Game Scores'!$O$2,5,0)))</f>
        <v>8</v>
      </c>
      <c r="C9">
        <f>IF('Player Guesses'!G9='Game Scores'!$P$3,20,IF('Player Guesses'!G9='Game Scores'!$N$3,8,IF('Player Guesses'!G9='Game Scores'!$O$3,5,0)))</f>
        <v>0</v>
      </c>
      <c r="D9">
        <f>IF('Player Guesses'!H9='Game Scores'!$P$4,20,IF('Player Guesses'!H9='Game Scores'!$N$4,8,IF('Player Guesses'!H9='Game Scores'!$O$4,5,0)))</f>
        <v>8</v>
      </c>
      <c r="E9">
        <f>IF('Player Guesses'!J9='Game Scores'!$P$5,20,IF('Player Guesses'!J9='Game Scores'!$N$5,8,IF('Player Guesses'!J9='Game Scores'!$O$5,5,0)))</f>
        <v>8</v>
      </c>
      <c r="F9">
        <f>IF('Player Guesses'!K9='Game Scores'!$P$6,20,IF('Player Guesses'!K9='Game Scores'!$N$6,8,IF('Player Guesses'!K9='Game Scores'!$O$6,5,0)))</f>
        <v>0</v>
      </c>
      <c r="G9">
        <f>IF('Player Guesses'!L9='Game Scores'!$P$7,20,IF('Player Guesses'!L9='Game Scores'!$N$7,8,IF('Player Guesses'!L9='Game Scores'!$O$7,5,0)))</f>
        <v>8</v>
      </c>
      <c r="H9">
        <f>IF('Player Guesses'!N9='Game Scores'!$P$8,20,IF('Player Guesses'!N9='Game Scores'!$N$8,8,IF('Player Guesses'!N9='Game Scores'!$O$8,5,0)))</f>
        <v>5</v>
      </c>
      <c r="I9">
        <f>IF('Player Guesses'!O9='Game Scores'!$P$9,20,IF('Player Guesses'!O9='Game Scores'!$N$9,8,IF('Player Guesses'!O9='Game Scores'!$O$9,5,0)))</f>
        <v>5</v>
      </c>
      <c r="J9">
        <f>IF('Player Guesses'!P9='Game Scores'!$P$10,20,IF('Player Guesses'!P9='Game Scores'!$N$10,8,IF('Player Guesses'!P9='Game Scores'!$O$10,5,0)))</f>
        <v>8</v>
      </c>
      <c r="K9">
        <f>IF('Player Guesses'!R9='Game Scores'!$P$11,20,IF('Player Guesses'!R9='Game Scores'!$N$11,8,IF('Player Guesses'!R9='Game Scores'!$O$11,5,0)))</f>
        <v>8</v>
      </c>
      <c r="L9">
        <f>IF('Player Guesses'!S9='Game Scores'!$P$12,20,IF('Player Guesses'!S9='Game Scores'!$N$12,8,IF('Player Guesses'!S9='Game Scores'!$O$12,5,0)))</f>
        <v>8</v>
      </c>
      <c r="M9">
        <f>IF('Player Guesses'!T9='Game Scores'!$P$13,20,IF('Player Guesses'!T9='Game Scores'!$N$13,8,IF('Player Guesses'!T9='Game Scores'!$O$13,5,0)))</f>
        <v>0</v>
      </c>
      <c r="N9">
        <f>IF('Player Guesses'!V9='Game Scores'!$P$14,20,IF('Player Guesses'!V9='Game Scores'!$N$14,8,IF('Player Guesses'!V9='Game Scores'!$O$14,5,0)))</f>
        <v>0</v>
      </c>
      <c r="O9">
        <f>IF('Player Guesses'!W9='Game Scores'!$P$15,20,IF('Player Guesses'!W9='Game Scores'!$N$15,8,IF('Player Guesses'!W9='Game Scores'!$O$15,5,0)))</f>
        <v>0</v>
      </c>
      <c r="P9">
        <f>IF('Player Guesses'!X9='Game Scores'!$P$16,20,IF('Player Guesses'!X9='Game Scores'!$N$16,8,IF('Player Guesses'!X9='Game Scores'!$O$16,5,0)))</f>
        <v>0</v>
      </c>
      <c r="R9" s="2"/>
      <c r="T9" s="2"/>
      <c r="V9" s="2"/>
      <c r="X9" s="2"/>
      <c r="Z9" s="2"/>
      <c r="AB9" s="2"/>
      <c r="AD9" s="2"/>
      <c r="AF9" s="2"/>
      <c r="AH9" s="2"/>
      <c r="AJ9" s="2"/>
      <c r="AL9" s="2"/>
      <c r="AN9" s="2"/>
      <c r="AP9" s="2"/>
      <c r="AR9" s="2"/>
    </row>
    <row r="10" spans="1:47">
      <c r="A10" t="str">
        <f>'Player Guesses'!B10</f>
        <v>Debbie Hart</v>
      </c>
      <c r="B10">
        <f>IF('Player Guesses'!F10='Game Scores'!$P$2,20,IF('Player Guesses'!F10='Game Scores'!$N$2,8,IF('Player Guesses'!F10='Game Scores'!$O$2,5,0)))</f>
        <v>5</v>
      </c>
      <c r="C10">
        <f>IF('Player Guesses'!G10='Game Scores'!$P$3,20,IF('Player Guesses'!G10='Game Scores'!$N$3,8,IF('Player Guesses'!G10='Game Scores'!$O$3,5,0)))</f>
        <v>0</v>
      </c>
      <c r="D10">
        <f>IF('Player Guesses'!H10='Game Scores'!$P$4,20,IF('Player Guesses'!H10='Game Scores'!$N$4,8,IF('Player Guesses'!H10='Game Scores'!$O$4,5,0)))</f>
        <v>8</v>
      </c>
      <c r="E10">
        <f>IF('Player Guesses'!J10='Game Scores'!$P$5,20,IF('Player Guesses'!J10='Game Scores'!$N$5,8,IF('Player Guesses'!J10='Game Scores'!$O$5,5,0)))</f>
        <v>0</v>
      </c>
      <c r="F10">
        <f>IF('Player Guesses'!K10='Game Scores'!$P$6,20,IF('Player Guesses'!K10='Game Scores'!$N$6,8,IF('Player Guesses'!K10='Game Scores'!$O$6,5,0)))</f>
        <v>8</v>
      </c>
      <c r="G10">
        <f>IF('Player Guesses'!L10='Game Scores'!$P$7,20,IF('Player Guesses'!L10='Game Scores'!$N$7,8,IF('Player Guesses'!L10='Game Scores'!$O$7,5,0)))</f>
        <v>8</v>
      </c>
      <c r="H10">
        <f>IF('Player Guesses'!N10='Game Scores'!$P$8,20,IF('Player Guesses'!N10='Game Scores'!$N$8,8,IF('Player Guesses'!N10='Game Scores'!$O$8,5,0)))</f>
        <v>5</v>
      </c>
      <c r="I10">
        <f>IF('Player Guesses'!O10='Game Scores'!$P$9,20,IF('Player Guesses'!O10='Game Scores'!$N$9,8,IF('Player Guesses'!O10='Game Scores'!$O$9,5,0)))</f>
        <v>8</v>
      </c>
      <c r="J10">
        <f>IF('Player Guesses'!P10='Game Scores'!$P$10,20,IF('Player Guesses'!P10='Game Scores'!$N$10,8,IF('Player Guesses'!P10='Game Scores'!$O$10,5,0)))</f>
        <v>8</v>
      </c>
      <c r="K10">
        <f>IF('Player Guesses'!R10='Game Scores'!$P$11,20,IF('Player Guesses'!R10='Game Scores'!$N$11,8,IF('Player Guesses'!R10='Game Scores'!$O$11,5,0)))</f>
        <v>0</v>
      </c>
      <c r="L10">
        <f>IF('Player Guesses'!S10='Game Scores'!$P$12,20,IF('Player Guesses'!S10='Game Scores'!$N$12,8,IF('Player Guesses'!S10='Game Scores'!$O$12,5,0)))</f>
        <v>8</v>
      </c>
      <c r="M10">
        <f>IF('Player Guesses'!T10='Game Scores'!$P$13,20,IF('Player Guesses'!T10='Game Scores'!$N$13,8,IF('Player Guesses'!T10='Game Scores'!$O$13,5,0)))</f>
        <v>0</v>
      </c>
      <c r="N10">
        <f>IF('Player Guesses'!V10='Game Scores'!$P$14,20,IF('Player Guesses'!V10='Game Scores'!$N$14,8,IF('Player Guesses'!V10='Game Scores'!$O$14,5,0)))</f>
        <v>0</v>
      </c>
      <c r="O10">
        <f>IF('Player Guesses'!W10='Game Scores'!$P$15,20,IF('Player Guesses'!W10='Game Scores'!$N$15,8,IF('Player Guesses'!W10='Game Scores'!$O$15,5,0)))</f>
        <v>0</v>
      </c>
      <c r="P10">
        <f>IF('Player Guesses'!X10='Game Scores'!$P$16,20,IF('Player Guesses'!X10='Game Scores'!$N$16,8,IF('Player Guesses'!X10='Game Scores'!$O$16,5,0)))</f>
        <v>0</v>
      </c>
      <c r="R10" s="2"/>
      <c r="T10" s="2"/>
      <c r="V10" s="2"/>
      <c r="X10" s="2"/>
      <c r="Z10" s="2"/>
      <c r="AB10" s="2"/>
      <c r="AD10" s="2"/>
      <c r="AF10" s="2"/>
      <c r="AH10" s="2"/>
      <c r="AJ10" s="2"/>
      <c r="AL10" s="2"/>
      <c r="AN10" s="2"/>
      <c r="AP10" s="2"/>
      <c r="AR10" s="2"/>
    </row>
    <row r="11" spans="1:47">
      <c r="A11" t="str">
        <f>'Player Guesses'!B11</f>
        <v>Dudley Stones</v>
      </c>
      <c r="B11">
        <f>IF('Player Guesses'!F11='Game Scores'!$P$2,20,IF('Player Guesses'!F11='Game Scores'!$N$2,8,IF('Player Guesses'!F11='Game Scores'!$O$2,5,0)))</f>
        <v>5</v>
      </c>
      <c r="C11">
        <f>IF('Player Guesses'!G11='Game Scores'!$P$3,20,IF('Player Guesses'!G11='Game Scores'!$N$3,8,IF('Player Guesses'!G11='Game Scores'!$O$3,5,0)))</f>
        <v>0</v>
      </c>
      <c r="D11">
        <f>IF('Player Guesses'!H11='Game Scores'!$P$4,20,IF('Player Guesses'!H11='Game Scores'!$N$4,8,IF('Player Guesses'!H11='Game Scores'!$O$4,5,0)))</f>
        <v>8</v>
      </c>
      <c r="E11">
        <f>IF('Player Guesses'!J11='Game Scores'!$P$5,20,IF('Player Guesses'!J11='Game Scores'!$N$5,8,IF('Player Guesses'!J11='Game Scores'!$O$5,5,0)))</f>
        <v>0</v>
      </c>
      <c r="F11">
        <f>IF('Player Guesses'!K11='Game Scores'!$P$6,20,IF('Player Guesses'!K11='Game Scores'!$N$6,8,IF('Player Guesses'!K11='Game Scores'!$O$6,5,0)))</f>
        <v>8</v>
      </c>
      <c r="G11">
        <f>IF('Player Guesses'!L11='Game Scores'!$P$7,20,IF('Player Guesses'!L11='Game Scores'!$N$7,8,IF('Player Guesses'!L11='Game Scores'!$O$7,5,0)))</f>
        <v>8</v>
      </c>
      <c r="H11">
        <f>IF('Player Guesses'!N11='Game Scores'!$P$8,20,IF('Player Guesses'!N11='Game Scores'!$N$8,8,IF('Player Guesses'!N11='Game Scores'!$O$8,5,0)))</f>
        <v>8</v>
      </c>
      <c r="I11">
        <f>IF('Player Guesses'!O11='Game Scores'!$P$9,20,IF('Player Guesses'!O11='Game Scores'!$N$9,8,IF('Player Guesses'!O11='Game Scores'!$O$9,5,0)))</f>
        <v>8</v>
      </c>
      <c r="J11">
        <f>IF('Player Guesses'!P11='Game Scores'!$P$10,20,IF('Player Guesses'!P11='Game Scores'!$N$10,8,IF('Player Guesses'!P11='Game Scores'!$O$10,5,0)))</f>
        <v>8</v>
      </c>
      <c r="K11">
        <f>IF('Player Guesses'!R11='Game Scores'!$P$11,20,IF('Player Guesses'!R11='Game Scores'!$N$11,8,IF('Player Guesses'!R11='Game Scores'!$O$11,5,0)))</f>
        <v>8</v>
      </c>
      <c r="L11">
        <f>IF('Player Guesses'!S11='Game Scores'!$P$12,20,IF('Player Guesses'!S11='Game Scores'!$N$12,8,IF('Player Guesses'!S11='Game Scores'!$O$12,5,0)))</f>
        <v>8</v>
      </c>
      <c r="M11">
        <f>IF('Player Guesses'!T11='Game Scores'!$P$13,20,IF('Player Guesses'!T11='Game Scores'!$N$13,8,IF('Player Guesses'!T11='Game Scores'!$O$13,5,0)))</f>
        <v>0</v>
      </c>
      <c r="N11">
        <f>IF('Player Guesses'!V11='Game Scores'!$P$14,20,IF('Player Guesses'!V11='Game Scores'!$N$14,8,IF('Player Guesses'!V11='Game Scores'!$O$14,5,0)))</f>
        <v>0</v>
      </c>
      <c r="O11">
        <f>IF('Player Guesses'!W11='Game Scores'!$P$15,20,IF('Player Guesses'!W11='Game Scores'!$N$15,8,IF('Player Guesses'!W11='Game Scores'!$O$15,5,0)))</f>
        <v>0</v>
      </c>
      <c r="P11">
        <f>IF('Player Guesses'!X11='Game Scores'!$P$16,20,IF('Player Guesses'!X11='Game Scores'!$N$16,8,IF('Player Guesses'!X11='Game Scores'!$O$16,5,0)))</f>
        <v>0</v>
      </c>
      <c r="R11" s="2"/>
      <c r="T11" s="2"/>
      <c r="V11" s="2"/>
      <c r="X11" s="2"/>
      <c r="Z11" s="2"/>
      <c r="AB11" s="2"/>
      <c r="AD11" s="2"/>
      <c r="AF11" s="2"/>
      <c r="AH11" s="2"/>
      <c r="AJ11" s="2"/>
      <c r="AL11" s="2"/>
      <c r="AN11" s="2"/>
      <c r="AP11" s="2"/>
      <c r="AR11" s="2"/>
    </row>
    <row r="12" spans="1:47">
      <c r="A12" t="str">
        <f>'Player Guesses'!B12</f>
        <v>Fleur O'Dell</v>
      </c>
      <c r="B12">
        <f>IF('Player Guesses'!F12='Game Scores'!$P$2,20,IF('Player Guesses'!F12='Game Scores'!$N$2,8,IF('Player Guesses'!F12='Game Scores'!$O$2,5,0)))</f>
        <v>0</v>
      </c>
      <c r="C12">
        <f>IF('Player Guesses'!G12='Game Scores'!$P$3,20,IF('Player Guesses'!G12='Game Scores'!$N$3,8,IF('Player Guesses'!G12='Game Scores'!$O$3,5,0)))</f>
        <v>8</v>
      </c>
      <c r="D12">
        <f>IF('Player Guesses'!H12='Game Scores'!$P$4,20,IF('Player Guesses'!H12='Game Scores'!$N$4,8,IF('Player Guesses'!H12='Game Scores'!$O$4,5,0)))</f>
        <v>8</v>
      </c>
      <c r="E12">
        <f>IF('Player Guesses'!J12='Game Scores'!$P$5,20,IF('Player Guesses'!J12='Game Scores'!$N$5,8,IF('Player Guesses'!J12='Game Scores'!$O$5,5,0)))</f>
        <v>8</v>
      </c>
      <c r="F12">
        <f>IF('Player Guesses'!K12='Game Scores'!$P$6,20,IF('Player Guesses'!K12='Game Scores'!$N$6,8,IF('Player Guesses'!K12='Game Scores'!$O$6,5,0)))</f>
        <v>8</v>
      </c>
      <c r="G12">
        <f>IF('Player Guesses'!L12='Game Scores'!$P$7,20,IF('Player Guesses'!L12='Game Scores'!$N$7,8,IF('Player Guesses'!L12='Game Scores'!$O$7,5,0)))</f>
        <v>8</v>
      </c>
      <c r="H12">
        <f>IF('Player Guesses'!N12='Game Scores'!$P$8,20,IF('Player Guesses'!N12='Game Scores'!$N$8,8,IF('Player Guesses'!N12='Game Scores'!$O$8,5,0)))</f>
        <v>0</v>
      </c>
      <c r="I12">
        <f>IF('Player Guesses'!O12='Game Scores'!$P$9,20,IF('Player Guesses'!O12='Game Scores'!$N$9,8,IF('Player Guesses'!O12='Game Scores'!$O$9,5,0)))</f>
        <v>0</v>
      </c>
      <c r="J12">
        <f>IF('Player Guesses'!P12='Game Scores'!$P$10,20,IF('Player Guesses'!P12='Game Scores'!$N$10,8,IF('Player Guesses'!P12='Game Scores'!$O$10,5,0)))</f>
        <v>8</v>
      </c>
      <c r="K12">
        <f>IF('Player Guesses'!R12='Game Scores'!$P$11,20,IF('Player Guesses'!R12='Game Scores'!$N$11,8,IF('Player Guesses'!R12='Game Scores'!$O$11,5,0)))</f>
        <v>8</v>
      </c>
      <c r="L12">
        <f>IF('Player Guesses'!S12='Game Scores'!$P$12,20,IF('Player Guesses'!S12='Game Scores'!$N$12,8,IF('Player Guesses'!S12='Game Scores'!$O$12,5,0)))</f>
        <v>8</v>
      </c>
      <c r="M12">
        <f>IF('Player Guesses'!T12='Game Scores'!$P$13,20,IF('Player Guesses'!T12='Game Scores'!$N$13,8,IF('Player Guesses'!T12='Game Scores'!$O$13,5,0)))</f>
        <v>8</v>
      </c>
      <c r="N12">
        <f>IF('Player Guesses'!V12='Game Scores'!$P$14,20,IF('Player Guesses'!V12='Game Scores'!$N$14,8,IF('Player Guesses'!V12='Game Scores'!$O$14,5,0)))</f>
        <v>0</v>
      </c>
      <c r="O12">
        <f>IF('Player Guesses'!W12='Game Scores'!$P$15,20,IF('Player Guesses'!W12='Game Scores'!$N$15,8,IF('Player Guesses'!W12='Game Scores'!$O$15,5,0)))</f>
        <v>0</v>
      </c>
      <c r="P12">
        <f>IF('Player Guesses'!X12='Game Scores'!$P$16,20,IF('Player Guesses'!X12='Game Scores'!$N$16,8,IF('Player Guesses'!X12='Game Scores'!$O$16,5,0)))</f>
        <v>0</v>
      </c>
      <c r="R12" s="2"/>
      <c r="T12" s="2"/>
      <c r="V12" s="2"/>
      <c r="X12" s="2"/>
      <c r="Z12" s="2"/>
      <c r="AB12" s="2"/>
      <c r="AD12" s="2"/>
      <c r="AF12" s="2"/>
      <c r="AH12" s="2"/>
      <c r="AJ12" s="2"/>
      <c r="AL12" s="2"/>
      <c r="AN12" s="2"/>
      <c r="AP12" s="2"/>
      <c r="AR12" s="2"/>
    </row>
    <row r="13" spans="1:47">
      <c r="A13" t="str">
        <f>'Player Guesses'!B13</f>
        <v>Harrison Jardine</v>
      </c>
      <c r="B13">
        <f>IF('Player Guesses'!F13='Game Scores'!$P$2,20,IF('Player Guesses'!F13='Game Scores'!$N$2,8,IF('Player Guesses'!F13='Game Scores'!$O$2,5,0)))</f>
        <v>8</v>
      </c>
      <c r="C13">
        <f>IF('Player Guesses'!G13='Game Scores'!$P$3,20,IF('Player Guesses'!G13='Game Scores'!$N$3,8,IF('Player Guesses'!G13='Game Scores'!$O$3,5,0)))</f>
        <v>0</v>
      </c>
      <c r="D13">
        <f>IF('Player Guesses'!H13='Game Scores'!$P$4,20,IF('Player Guesses'!H13='Game Scores'!$N$4,8,IF('Player Guesses'!H13='Game Scores'!$O$4,5,0)))</f>
        <v>8</v>
      </c>
      <c r="E13">
        <f>IF('Player Guesses'!J13='Game Scores'!$P$5,20,IF('Player Guesses'!J13='Game Scores'!$N$5,8,IF('Player Guesses'!J13='Game Scores'!$O$5,5,0)))</f>
        <v>8</v>
      </c>
      <c r="F13">
        <f>IF('Player Guesses'!K13='Game Scores'!$P$6,20,IF('Player Guesses'!K13='Game Scores'!$N$6,8,IF('Player Guesses'!K13='Game Scores'!$O$6,5,0)))</f>
        <v>0</v>
      </c>
      <c r="G13">
        <f>IF('Player Guesses'!L13='Game Scores'!$P$7,20,IF('Player Guesses'!L13='Game Scores'!$N$7,8,IF('Player Guesses'!L13='Game Scores'!$O$7,5,0)))</f>
        <v>8</v>
      </c>
      <c r="H13">
        <f>IF('Player Guesses'!N13='Game Scores'!$P$8,20,IF('Player Guesses'!N13='Game Scores'!$N$8,8,IF('Player Guesses'!N13='Game Scores'!$O$8,5,0)))</f>
        <v>5</v>
      </c>
      <c r="I13">
        <f>IF('Player Guesses'!O13='Game Scores'!$P$9,20,IF('Player Guesses'!O13='Game Scores'!$N$9,8,IF('Player Guesses'!O13='Game Scores'!$O$9,5,0)))</f>
        <v>5</v>
      </c>
      <c r="J13">
        <f>IF('Player Guesses'!P13='Game Scores'!$P$10,20,IF('Player Guesses'!P13='Game Scores'!$N$10,8,IF('Player Guesses'!P13='Game Scores'!$O$10,5,0)))</f>
        <v>8</v>
      </c>
      <c r="K13">
        <f>IF('Player Guesses'!R13='Game Scores'!$P$11,20,IF('Player Guesses'!R13='Game Scores'!$N$11,8,IF('Player Guesses'!R13='Game Scores'!$O$11,5,0)))</f>
        <v>5</v>
      </c>
      <c r="L13">
        <f>IF('Player Guesses'!S13='Game Scores'!$P$12,20,IF('Player Guesses'!S13='Game Scores'!$N$12,8,IF('Player Guesses'!S13='Game Scores'!$O$12,5,0)))</f>
        <v>5</v>
      </c>
      <c r="M13">
        <f>IF('Player Guesses'!T13='Game Scores'!$P$13,20,IF('Player Guesses'!T13='Game Scores'!$N$13,8,IF('Player Guesses'!T13='Game Scores'!$O$13,5,0)))</f>
        <v>0</v>
      </c>
      <c r="N13">
        <f>IF('Player Guesses'!V13='Game Scores'!$P$14,20,IF('Player Guesses'!V13='Game Scores'!$N$14,8,IF('Player Guesses'!V13='Game Scores'!$O$14,5,0)))</f>
        <v>0</v>
      </c>
      <c r="O13">
        <f>IF('Player Guesses'!W13='Game Scores'!$P$15,20,IF('Player Guesses'!W13='Game Scores'!$N$15,8,IF('Player Guesses'!W13='Game Scores'!$O$15,5,0)))</f>
        <v>0</v>
      </c>
      <c r="P13">
        <f>IF('Player Guesses'!X13='Game Scores'!$P$16,20,IF('Player Guesses'!X13='Game Scores'!$N$16,8,IF('Player Guesses'!X13='Game Scores'!$O$16,5,0)))</f>
        <v>0</v>
      </c>
      <c r="R13" s="2"/>
      <c r="T13" s="2"/>
      <c r="V13" s="2"/>
      <c r="X13" s="2"/>
      <c r="Z13" s="2"/>
      <c r="AB13" s="2"/>
      <c r="AD13" s="2"/>
      <c r="AF13" s="2"/>
      <c r="AH13" s="2"/>
      <c r="AJ13" s="2"/>
      <c r="AL13" s="2"/>
      <c r="AN13" s="2"/>
      <c r="AP13" s="2"/>
      <c r="AR13" s="2"/>
    </row>
    <row r="14" spans="1:47">
      <c r="A14" t="str">
        <f>'Player Guesses'!B14</f>
        <v>James Stones</v>
      </c>
      <c r="B14">
        <f>IF('Player Guesses'!F14='Game Scores'!$P$2,20,IF('Player Guesses'!F14='Game Scores'!$N$2,8,IF('Player Guesses'!F14='Game Scores'!$O$2,5,0)))</f>
        <v>8</v>
      </c>
      <c r="C14">
        <f>IF('Player Guesses'!G14='Game Scores'!$P$3,20,IF('Player Guesses'!G14='Game Scores'!$N$3,8,IF('Player Guesses'!G14='Game Scores'!$O$3,5,0)))</f>
        <v>8</v>
      </c>
      <c r="D14">
        <f>IF('Player Guesses'!H14='Game Scores'!$P$4,20,IF('Player Guesses'!H14='Game Scores'!$N$4,8,IF('Player Guesses'!H14='Game Scores'!$O$4,5,0)))</f>
        <v>8</v>
      </c>
      <c r="E14">
        <f>IF('Player Guesses'!J14='Game Scores'!$P$5,20,IF('Player Guesses'!J14='Game Scores'!$N$5,8,IF('Player Guesses'!J14='Game Scores'!$O$5,5,0)))</f>
        <v>0</v>
      </c>
      <c r="F14">
        <f>IF('Player Guesses'!K14='Game Scores'!$P$6,20,IF('Player Guesses'!K14='Game Scores'!$N$6,8,IF('Player Guesses'!K14='Game Scores'!$O$6,5,0)))</f>
        <v>8</v>
      </c>
      <c r="G14">
        <f>IF('Player Guesses'!L14='Game Scores'!$P$7,20,IF('Player Guesses'!L14='Game Scores'!$N$7,8,IF('Player Guesses'!L14='Game Scores'!$O$7,5,0)))</f>
        <v>8</v>
      </c>
      <c r="H14">
        <f>IF('Player Guesses'!N14='Game Scores'!$P$8,20,IF('Player Guesses'!N14='Game Scores'!$N$8,8,IF('Player Guesses'!N14='Game Scores'!$O$8,5,0)))</f>
        <v>8</v>
      </c>
      <c r="I14">
        <f>IF('Player Guesses'!O14='Game Scores'!$P$9,20,IF('Player Guesses'!O14='Game Scores'!$N$9,8,IF('Player Guesses'!O14='Game Scores'!$O$9,5,0)))</f>
        <v>8</v>
      </c>
      <c r="J14">
        <f>IF('Player Guesses'!P14='Game Scores'!$P$10,20,IF('Player Guesses'!P14='Game Scores'!$N$10,8,IF('Player Guesses'!P14='Game Scores'!$O$10,5,0)))</f>
        <v>8</v>
      </c>
      <c r="K14">
        <f>IF('Player Guesses'!R14='Game Scores'!$P$11,20,IF('Player Guesses'!R14='Game Scores'!$N$11,8,IF('Player Guesses'!R14='Game Scores'!$O$11,5,0)))</f>
        <v>5</v>
      </c>
      <c r="L14">
        <f>IF('Player Guesses'!S14='Game Scores'!$P$12,20,IF('Player Guesses'!S14='Game Scores'!$N$12,8,IF('Player Guesses'!S14='Game Scores'!$O$12,5,0)))</f>
        <v>8</v>
      </c>
      <c r="M14">
        <f>IF('Player Guesses'!T14='Game Scores'!$P$13,20,IF('Player Guesses'!T14='Game Scores'!$N$13,8,IF('Player Guesses'!T14='Game Scores'!$O$13,5,0)))</f>
        <v>5</v>
      </c>
      <c r="N14">
        <f>IF('Player Guesses'!V14='Game Scores'!$P$14,20,IF('Player Guesses'!V14='Game Scores'!$N$14,8,IF('Player Guesses'!V14='Game Scores'!$O$14,5,0)))</f>
        <v>0</v>
      </c>
      <c r="O14">
        <f>IF('Player Guesses'!W14='Game Scores'!$P$15,20,IF('Player Guesses'!W14='Game Scores'!$N$15,8,IF('Player Guesses'!W14='Game Scores'!$O$15,5,0)))</f>
        <v>0</v>
      </c>
      <c r="P14">
        <f>IF('Player Guesses'!X14='Game Scores'!$P$16,20,IF('Player Guesses'!X14='Game Scores'!$N$16,8,IF('Player Guesses'!X14='Game Scores'!$O$16,5,0)))</f>
        <v>0</v>
      </c>
      <c r="R14" s="2"/>
      <c r="T14" s="2"/>
      <c r="V14" s="2"/>
      <c r="X14" s="2"/>
      <c r="Z14" s="2"/>
      <c r="AB14" s="2"/>
      <c r="AD14" s="2"/>
      <c r="AF14" s="2"/>
      <c r="AH14" s="2"/>
      <c r="AJ14" s="2"/>
      <c r="AL14" s="2"/>
      <c r="AN14" s="2"/>
      <c r="AP14" s="2"/>
      <c r="AR14" s="2"/>
    </row>
    <row r="15" spans="1:47">
      <c r="A15" t="str">
        <f>'Player Guesses'!B15</f>
        <v>Jess Vallis</v>
      </c>
      <c r="B15">
        <f>IF('Player Guesses'!F15='Game Scores'!$P$2,20,IF('Player Guesses'!F15='Game Scores'!$N$2,8,IF('Player Guesses'!F15='Game Scores'!$O$2,5,0)))</f>
        <v>8</v>
      </c>
      <c r="C15">
        <f>IF('Player Guesses'!G15='Game Scores'!$P$3,20,IF('Player Guesses'!G15='Game Scores'!$N$3,8,IF('Player Guesses'!G15='Game Scores'!$O$3,5,0)))</f>
        <v>0</v>
      </c>
      <c r="D15">
        <f>IF('Player Guesses'!H15='Game Scores'!$P$4,20,IF('Player Guesses'!H15='Game Scores'!$N$4,8,IF('Player Guesses'!H15='Game Scores'!$O$4,5,0)))</f>
        <v>8</v>
      </c>
      <c r="E15">
        <f>IF('Player Guesses'!J15='Game Scores'!$P$5,20,IF('Player Guesses'!J15='Game Scores'!$N$5,8,IF('Player Guesses'!J15='Game Scores'!$O$5,5,0)))</f>
        <v>0</v>
      </c>
      <c r="F15">
        <f>IF('Player Guesses'!K15='Game Scores'!$P$6,20,IF('Player Guesses'!K15='Game Scores'!$N$6,8,IF('Player Guesses'!K15='Game Scores'!$O$6,5,0)))</f>
        <v>8</v>
      </c>
      <c r="G15">
        <f>IF('Player Guesses'!L15='Game Scores'!$P$7,20,IF('Player Guesses'!L15='Game Scores'!$N$7,8,IF('Player Guesses'!L15='Game Scores'!$O$7,5,0)))</f>
        <v>8</v>
      </c>
      <c r="H15">
        <f>IF('Player Guesses'!N15='Game Scores'!$P$8,20,IF('Player Guesses'!N15='Game Scores'!$N$8,8,IF('Player Guesses'!N15='Game Scores'!$O$8,5,0)))</f>
        <v>5</v>
      </c>
      <c r="I15">
        <f>IF('Player Guesses'!O15='Game Scores'!$P$9,20,IF('Player Guesses'!O15='Game Scores'!$N$9,8,IF('Player Guesses'!O15='Game Scores'!$O$9,5,0)))</f>
        <v>5</v>
      </c>
      <c r="J15">
        <f>IF('Player Guesses'!P15='Game Scores'!$P$10,20,IF('Player Guesses'!P15='Game Scores'!$N$10,8,IF('Player Guesses'!P15='Game Scores'!$O$10,5,0)))</f>
        <v>8</v>
      </c>
      <c r="K15">
        <f>IF('Player Guesses'!R15='Game Scores'!$P$11,20,IF('Player Guesses'!R15='Game Scores'!$N$11,8,IF('Player Guesses'!R15='Game Scores'!$O$11,5,0)))</f>
        <v>0</v>
      </c>
      <c r="L15">
        <f>IF('Player Guesses'!S15='Game Scores'!$P$12,20,IF('Player Guesses'!S15='Game Scores'!$N$12,8,IF('Player Guesses'!S15='Game Scores'!$O$12,5,0)))</f>
        <v>8</v>
      </c>
      <c r="M15">
        <f>IF('Player Guesses'!T15='Game Scores'!$P$13,20,IF('Player Guesses'!T15='Game Scores'!$N$13,8,IF('Player Guesses'!T15='Game Scores'!$O$13,5,0)))</f>
        <v>0</v>
      </c>
      <c r="N15">
        <f>IF('Player Guesses'!V15='Game Scores'!$P$14,20,IF('Player Guesses'!V15='Game Scores'!$N$14,8,IF('Player Guesses'!V15='Game Scores'!$O$14,5,0)))</f>
        <v>0</v>
      </c>
      <c r="O15">
        <f>IF('Player Guesses'!W15='Game Scores'!$P$15,20,IF('Player Guesses'!W15='Game Scores'!$N$15,8,IF('Player Guesses'!W15='Game Scores'!$O$15,5,0)))</f>
        <v>0</v>
      </c>
      <c r="P15">
        <f>IF('Player Guesses'!X15='Game Scores'!$P$16,20,IF('Player Guesses'!X15='Game Scores'!$N$16,8,IF('Player Guesses'!X15='Game Scores'!$O$16,5,0)))</f>
        <v>0</v>
      </c>
      <c r="R15" s="2"/>
      <c r="T15" s="2"/>
      <c r="V15" s="2"/>
      <c r="X15" s="2"/>
      <c r="Z15" s="2"/>
      <c r="AB15" s="2"/>
      <c r="AD15" s="2"/>
      <c r="AF15" s="2"/>
      <c r="AH15" s="2"/>
      <c r="AJ15" s="2"/>
      <c r="AL15" s="2"/>
      <c r="AN15" s="2"/>
      <c r="AP15" s="2"/>
      <c r="AR15" s="2"/>
    </row>
    <row r="16" spans="1:47">
      <c r="A16" t="str">
        <f>'Player Guesses'!B16</f>
        <v>John Hull</v>
      </c>
      <c r="B16">
        <f>IF('Player Guesses'!F16='Game Scores'!$P$2,20,IF('Player Guesses'!F16='Game Scores'!$N$2,8,IF('Player Guesses'!F16='Game Scores'!$O$2,5,0)))</f>
        <v>8</v>
      </c>
      <c r="C16">
        <f>IF('Player Guesses'!G16='Game Scores'!$P$3,20,IF('Player Guesses'!G16='Game Scores'!$N$3,8,IF('Player Guesses'!G16='Game Scores'!$O$3,5,0)))</f>
        <v>8</v>
      </c>
      <c r="D16">
        <f>IF('Player Guesses'!H16='Game Scores'!$P$4,20,IF('Player Guesses'!H16='Game Scores'!$N$4,8,IF('Player Guesses'!H16='Game Scores'!$O$4,5,0)))</f>
        <v>8</v>
      </c>
      <c r="E16">
        <f>IF('Player Guesses'!J16='Game Scores'!$P$5,20,IF('Player Guesses'!J16='Game Scores'!$N$5,8,IF('Player Guesses'!J16='Game Scores'!$O$5,5,0)))</f>
        <v>0</v>
      </c>
      <c r="F16">
        <f>IF('Player Guesses'!K16='Game Scores'!$P$6,20,IF('Player Guesses'!K16='Game Scores'!$N$6,8,IF('Player Guesses'!K16='Game Scores'!$O$6,5,0)))</f>
        <v>8</v>
      </c>
      <c r="G16">
        <f>IF('Player Guesses'!L16='Game Scores'!$P$7,20,IF('Player Guesses'!L16='Game Scores'!$N$7,8,IF('Player Guesses'!L16='Game Scores'!$O$7,5,0)))</f>
        <v>8</v>
      </c>
      <c r="H16">
        <f>IF('Player Guesses'!N16='Game Scores'!$P$8,20,IF('Player Guesses'!N16='Game Scores'!$N$8,8,IF('Player Guesses'!N16='Game Scores'!$O$8,5,0)))</f>
        <v>5</v>
      </c>
      <c r="I16">
        <f>IF('Player Guesses'!O16='Game Scores'!$P$9,20,IF('Player Guesses'!O16='Game Scores'!$N$9,8,IF('Player Guesses'!O16='Game Scores'!$O$9,5,0)))</f>
        <v>8</v>
      </c>
      <c r="J16">
        <f>IF('Player Guesses'!P16='Game Scores'!$P$10,20,IF('Player Guesses'!P16='Game Scores'!$N$10,8,IF('Player Guesses'!P16='Game Scores'!$O$10,5,0)))</f>
        <v>8</v>
      </c>
      <c r="K16">
        <f>IF('Player Guesses'!R16='Game Scores'!$P$11,20,IF('Player Guesses'!R16='Game Scores'!$N$11,8,IF('Player Guesses'!R16='Game Scores'!$O$11,5,0)))</f>
        <v>8</v>
      </c>
      <c r="L16">
        <f>IF('Player Guesses'!S16='Game Scores'!$P$12,20,IF('Player Guesses'!S16='Game Scores'!$N$12,8,IF('Player Guesses'!S16='Game Scores'!$O$12,5,0)))</f>
        <v>8</v>
      </c>
      <c r="M16">
        <f>IF('Player Guesses'!T16='Game Scores'!$P$13,20,IF('Player Guesses'!T16='Game Scores'!$N$13,8,IF('Player Guesses'!T16='Game Scores'!$O$13,5,0)))</f>
        <v>0</v>
      </c>
      <c r="N16">
        <f>IF('Player Guesses'!V16='Game Scores'!$P$14,20,IF('Player Guesses'!V16='Game Scores'!$N$14,8,IF('Player Guesses'!V16='Game Scores'!$O$14,5,0)))</f>
        <v>0</v>
      </c>
      <c r="O16">
        <f>IF('Player Guesses'!W16='Game Scores'!$P$15,20,IF('Player Guesses'!W16='Game Scores'!$N$15,8,IF('Player Guesses'!W16='Game Scores'!$O$15,5,0)))</f>
        <v>0</v>
      </c>
      <c r="P16">
        <f>IF('Player Guesses'!X16='Game Scores'!$P$16,20,IF('Player Guesses'!X16='Game Scores'!$N$16,8,IF('Player Guesses'!X16='Game Scores'!$O$16,5,0)))</f>
        <v>0</v>
      </c>
      <c r="R16" s="2"/>
      <c r="T16" s="2"/>
      <c r="V16" s="2"/>
      <c r="X16" s="2"/>
      <c r="Z16" s="2"/>
      <c r="AB16" s="2"/>
      <c r="AD16" s="2"/>
      <c r="AF16" s="2"/>
      <c r="AH16" s="2"/>
      <c r="AJ16" s="2"/>
      <c r="AL16" s="2"/>
      <c r="AN16" s="2"/>
      <c r="AP16" s="2"/>
      <c r="AR16" s="2"/>
    </row>
    <row r="17" spans="1:44">
      <c r="A17" t="str">
        <f>'Player Guesses'!B17</f>
        <v>John Raynor</v>
      </c>
      <c r="B17">
        <f>IF('Player Guesses'!F17='Game Scores'!$P$2,20,IF('Player Guesses'!F17='Game Scores'!$N$2,8,IF('Player Guesses'!F17='Game Scores'!$O$2,5,0)))</f>
        <v>0</v>
      </c>
      <c r="C17">
        <f>IF('Player Guesses'!G17='Game Scores'!$P$3,20,IF('Player Guesses'!G17='Game Scores'!$N$3,8,IF('Player Guesses'!G17='Game Scores'!$O$3,5,0)))</f>
        <v>0</v>
      </c>
      <c r="D17">
        <f>IF('Player Guesses'!H17='Game Scores'!$P$4,20,IF('Player Guesses'!H17='Game Scores'!$N$4,8,IF('Player Guesses'!H17='Game Scores'!$O$4,5,0)))</f>
        <v>8</v>
      </c>
      <c r="E17">
        <f>IF('Player Guesses'!J17='Game Scores'!$P$5,20,IF('Player Guesses'!J17='Game Scores'!$N$5,8,IF('Player Guesses'!J17='Game Scores'!$O$5,5,0)))</f>
        <v>0</v>
      </c>
      <c r="F17">
        <f>IF('Player Guesses'!K17='Game Scores'!$P$6,20,IF('Player Guesses'!K17='Game Scores'!$N$6,8,IF('Player Guesses'!K17='Game Scores'!$O$6,5,0)))</f>
        <v>5</v>
      </c>
      <c r="G17">
        <f>IF('Player Guesses'!L17='Game Scores'!$P$7,20,IF('Player Guesses'!L17='Game Scores'!$N$7,8,IF('Player Guesses'!L17='Game Scores'!$O$7,5,0)))</f>
        <v>8</v>
      </c>
      <c r="H17">
        <f>IF('Player Guesses'!N17='Game Scores'!$P$8,20,IF('Player Guesses'!N17='Game Scores'!$N$8,8,IF('Player Guesses'!N17='Game Scores'!$O$8,5,0)))</f>
        <v>0</v>
      </c>
      <c r="I17">
        <f>IF('Player Guesses'!O17='Game Scores'!$P$9,20,IF('Player Guesses'!O17='Game Scores'!$N$9,8,IF('Player Guesses'!O17='Game Scores'!$O$9,5,0)))</f>
        <v>5</v>
      </c>
      <c r="J17">
        <f>IF('Player Guesses'!P17='Game Scores'!$P$10,20,IF('Player Guesses'!P17='Game Scores'!$N$10,8,IF('Player Guesses'!P17='Game Scores'!$O$10,5,0)))</f>
        <v>8</v>
      </c>
      <c r="K17">
        <f>IF('Player Guesses'!R17='Game Scores'!$P$11,20,IF('Player Guesses'!R17='Game Scores'!$N$11,8,IF('Player Guesses'!R17='Game Scores'!$O$11,5,0)))</f>
        <v>5</v>
      </c>
      <c r="L17">
        <f>IF('Player Guesses'!S17='Game Scores'!$P$12,20,IF('Player Guesses'!S17='Game Scores'!$N$12,8,IF('Player Guesses'!S17='Game Scores'!$O$12,5,0)))</f>
        <v>8</v>
      </c>
      <c r="M17">
        <f>IF('Player Guesses'!T17='Game Scores'!$P$13,20,IF('Player Guesses'!T17='Game Scores'!$N$13,8,IF('Player Guesses'!T17='Game Scores'!$O$13,5,0)))</f>
        <v>0</v>
      </c>
      <c r="N17">
        <f>IF('Player Guesses'!V17='Game Scores'!$P$14,20,IF('Player Guesses'!V17='Game Scores'!$N$14,8,IF('Player Guesses'!V17='Game Scores'!$O$14,5,0)))</f>
        <v>0</v>
      </c>
      <c r="O17">
        <f>IF('Player Guesses'!W17='Game Scores'!$P$15,20,IF('Player Guesses'!W17='Game Scores'!$N$15,8,IF('Player Guesses'!W17='Game Scores'!$O$15,5,0)))</f>
        <v>0</v>
      </c>
      <c r="P17">
        <f>IF('Player Guesses'!X17='Game Scores'!$P$16,20,IF('Player Guesses'!X17='Game Scores'!$N$16,8,IF('Player Guesses'!X17='Game Scores'!$O$16,5,0)))</f>
        <v>0</v>
      </c>
      <c r="R17" s="2"/>
      <c r="T17" s="2"/>
      <c r="V17" s="2"/>
      <c r="X17" s="2"/>
      <c r="Z17" s="2"/>
      <c r="AB17" s="2"/>
      <c r="AD17" s="2"/>
      <c r="AF17" s="2"/>
      <c r="AH17" s="2"/>
      <c r="AJ17" s="2"/>
      <c r="AL17" s="2"/>
      <c r="AN17" s="2"/>
      <c r="AP17" s="2"/>
      <c r="AR17" s="2"/>
    </row>
    <row r="18" spans="1:44">
      <c r="A18" t="str">
        <f>'Player Guesses'!B18</f>
        <v>Jonathan Silverman</v>
      </c>
      <c r="B18">
        <f>IF('Player Guesses'!F18='Game Scores'!$P$2,20,IF('Player Guesses'!F18='Game Scores'!$N$2,8,IF('Player Guesses'!F18='Game Scores'!$O$2,5,0)))</f>
        <v>5</v>
      </c>
      <c r="C18">
        <f>IF('Player Guesses'!G18='Game Scores'!$P$3,20,IF('Player Guesses'!G18='Game Scores'!$N$3,8,IF('Player Guesses'!G18='Game Scores'!$O$3,5,0)))</f>
        <v>0</v>
      </c>
      <c r="D18">
        <f>IF('Player Guesses'!H18='Game Scores'!$P$4,20,IF('Player Guesses'!H18='Game Scores'!$N$4,8,IF('Player Guesses'!H18='Game Scores'!$O$4,5,0)))</f>
        <v>8</v>
      </c>
      <c r="E18">
        <f>IF('Player Guesses'!J18='Game Scores'!$P$5,20,IF('Player Guesses'!J18='Game Scores'!$N$5,8,IF('Player Guesses'!J18='Game Scores'!$O$5,5,0)))</f>
        <v>8</v>
      </c>
      <c r="F18">
        <f>IF('Player Guesses'!K18='Game Scores'!$P$6,20,IF('Player Guesses'!K18='Game Scores'!$N$6,8,IF('Player Guesses'!K18='Game Scores'!$O$6,5,0)))</f>
        <v>0</v>
      </c>
      <c r="G18">
        <f>IF('Player Guesses'!L18='Game Scores'!$P$7,20,IF('Player Guesses'!L18='Game Scores'!$N$7,8,IF('Player Guesses'!L18='Game Scores'!$O$7,5,0)))</f>
        <v>8</v>
      </c>
      <c r="H18">
        <f>IF('Player Guesses'!N18='Game Scores'!$P$8,20,IF('Player Guesses'!N18='Game Scores'!$N$8,8,IF('Player Guesses'!N18='Game Scores'!$O$8,5,0)))</f>
        <v>5</v>
      </c>
      <c r="I18">
        <f>IF('Player Guesses'!O18='Game Scores'!$P$9,20,IF('Player Guesses'!O18='Game Scores'!$N$9,8,IF('Player Guesses'!O18='Game Scores'!$O$9,5,0)))</f>
        <v>8</v>
      </c>
      <c r="J18">
        <f>IF('Player Guesses'!P18='Game Scores'!$P$10,20,IF('Player Guesses'!P18='Game Scores'!$N$10,8,IF('Player Guesses'!P18='Game Scores'!$O$10,5,0)))</f>
        <v>8</v>
      </c>
      <c r="K18">
        <f>IF('Player Guesses'!R18='Game Scores'!$P$11,20,IF('Player Guesses'!R18='Game Scores'!$N$11,8,IF('Player Guesses'!R18='Game Scores'!$O$11,5,0)))</f>
        <v>0</v>
      </c>
      <c r="L18">
        <f>IF('Player Guesses'!S18='Game Scores'!$P$12,20,IF('Player Guesses'!S18='Game Scores'!$N$12,8,IF('Player Guesses'!S18='Game Scores'!$O$12,5,0)))</f>
        <v>5</v>
      </c>
      <c r="M18">
        <f>IF('Player Guesses'!T18='Game Scores'!$P$13,20,IF('Player Guesses'!T18='Game Scores'!$N$13,8,IF('Player Guesses'!T18='Game Scores'!$O$13,5,0)))</f>
        <v>0</v>
      </c>
      <c r="N18">
        <f>IF('Player Guesses'!V18='Game Scores'!$P$14,20,IF('Player Guesses'!V18='Game Scores'!$N$14,8,IF('Player Guesses'!V18='Game Scores'!$O$14,5,0)))</f>
        <v>0</v>
      </c>
      <c r="O18">
        <f>IF('Player Guesses'!W18='Game Scores'!$P$15,20,IF('Player Guesses'!W18='Game Scores'!$N$15,8,IF('Player Guesses'!W18='Game Scores'!$O$15,5,0)))</f>
        <v>0</v>
      </c>
      <c r="P18">
        <f>IF('Player Guesses'!X18='Game Scores'!$P$16,20,IF('Player Guesses'!X18='Game Scores'!$N$16,8,IF('Player Guesses'!X18='Game Scores'!$O$16,5,0)))</f>
        <v>0</v>
      </c>
      <c r="R18" s="2"/>
      <c r="T18" s="2"/>
      <c r="V18" s="2"/>
      <c r="X18" s="2"/>
      <c r="Z18" s="2"/>
      <c r="AB18" s="2"/>
      <c r="AD18" s="2"/>
      <c r="AF18" s="2"/>
      <c r="AH18" s="2"/>
      <c r="AJ18" s="2"/>
      <c r="AL18" s="2"/>
      <c r="AN18" s="2"/>
      <c r="AP18" s="2"/>
      <c r="AR18" s="2"/>
    </row>
    <row r="19" spans="1:44">
      <c r="A19" t="str">
        <f>'Player Guesses'!B19</f>
        <v>Juliet Parker</v>
      </c>
      <c r="B19">
        <f>IF('Player Guesses'!F19='Game Scores'!$P$2,20,IF('Player Guesses'!F19='Game Scores'!$N$2,8,IF('Player Guesses'!F19='Game Scores'!$O$2,5,0)))</f>
        <v>0</v>
      </c>
      <c r="C19">
        <f>IF('Player Guesses'!G19='Game Scores'!$P$3,20,IF('Player Guesses'!G19='Game Scores'!$N$3,8,IF('Player Guesses'!G19='Game Scores'!$O$3,5,0)))</f>
        <v>0</v>
      </c>
      <c r="D19">
        <f>IF('Player Guesses'!H19='Game Scores'!$P$4,20,IF('Player Guesses'!H19='Game Scores'!$N$4,8,IF('Player Guesses'!H19='Game Scores'!$O$4,5,0)))</f>
        <v>8</v>
      </c>
      <c r="E19">
        <f>IF('Player Guesses'!J19='Game Scores'!$P$5,20,IF('Player Guesses'!J19='Game Scores'!$N$5,8,IF('Player Guesses'!J19='Game Scores'!$O$5,5,0)))</f>
        <v>0</v>
      </c>
      <c r="F19">
        <f>IF('Player Guesses'!K19='Game Scores'!$P$6,20,IF('Player Guesses'!K19='Game Scores'!$N$6,8,IF('Player Guesses'!K19='Game Scores'!$O$6,5,0)))</f>
        <v>0</v>
      </c>
      <c r="G19">
        <f>IF('Player Guesses'!L19='Game Scores'!$P$7,20,IF('Player Guesses'!L19='Game Scores'!$N$7,8,IF('Player Guesses'!L19='Game Scores'!$O$7,5,0)))</f>
        <v>5</v>
      </c>
      <c r="H19">
        <f>IF('Player Guesses'!N19='Game Scores'!$P$8,20,IF('Player Guesses'!N19='Game Scores'!$N$8,8,IF('Player Guesses'!N19='Game Scores'!$O$8,5,0)))</f>
        <v>8</v>
      </c>
      <c r="I19">
        <f>IF('Player Guesses'!O19='Game Scores'!$P$9,20,IF('Player Guesses'!O19='Game Scores'!$N$9,8,IF('Player Guesses'!O19='Game Scores'!$O$9,5,0)))</f>
        <v>0</v>
      </c>
      <c r="J19">
        <f>IF('Player Guesses'!P19='Game Scores'!$P$10,20,IF('Player Guesses'!P19='Game Scores'!$N$10,8,IF('Player Guesses'!P19='Game Scores'!$O$10,5,0)))</f>
        <v>8</v>
      </c>
      <c r="K19">
        <f>IF('Player Guesses'!R19='Game Scores'!$P$11,20,IF('Player Guesses'!R19='Game Scores'!$N$11,8,IF('Player Guesses'!R19='Game Scores'!$O$11,5,0)))</f>
        <v>5</v>
      </c>
      <c r="L19">
        <f>IF('Player Guesses'!S19='Game Scores'!$P$12,20,IF('Player Guesses'!S19='Game Scores'!$N$12,8,IF('Player Guesses'!S19='Game Scores'!$O$12,5,0)))</f>
        <v>5</v>
      </c>
      <c r="M19">
        <f>IF('Player Guesses'!T19='Game Scores'!$P$13,20,IF('Player Guesses'!T19='Game Scores'!$N$13,8,IF('Player Guesses'!T19='Game Scores'!$O$13,5,0)))</f>
        <v>5</v>
      </c>
      <c r="N19">
        <f>IF('Player Guesses'!V19='Game Scores'!$P$14,20,IF('Player Guesses'!V19='Game Scores'!$N$14,8,IF('Player Guesses'!V19='Game Scores'!$O$14,5,0)))</f>
        <v>0</v>
      </c>
      <c r="O19">
        <f>IF('Player Guesses'!W19='Game Scores'!$P$15,20,IF('Player Guesses'!W19='Game Scores'!$N$15,8,IF('Player Guesses'!W19='Game Scores'!$O$15,5,0)))</f>
        <v>0</v>
      </c>
      <c r="P19">
        <f>IF('Player Guesses'!X19='Game Scores'!$P$16,20,IF('Player Guesses'!X19='Game Scores'!$N$16,8,IF('Player Guesses'!X19='Game Scores'!$O$16,5,0)))</f>
        <v>0</v>
      </c>
    </row>
    <row r="20" spans="1:44">
      <c r="A20" t="str">
        <f>'Player Guesses'!B20</f>
        <v>Kate Betteridge</v>
      </c>
      <c r="B20">
        <f>IF('Player Guesses'!F20='Game Scores'!$P$2,20,IF('Player Guesses'!F20='Game Scores'!$N$2,8,IF('Player Guesses'!F20='Game Scores'!$O$2,5,0)))</f>
        <v>0</v>
      </c>
      <c r="C20">
        <f>IF('Player Guesses'!G20='Game Scores'!$P$3,20,IF('Player Guesses'!G20='Game Scores'!$N$3,8,IF('Player Guesses'!G20='Game Scores'!$O$3,5,0)))</f>
        <v>0</v>
      </c>
      <c r="D20">
        <f>IF('Player Guesses'!H20='Game Scores'!$P$4,20,IF('Player Guesses'!H20='Game Scores'!$N$4,8,IF('Player Guesses'!H20='Game Scores'!$O$4,5,0)))</f>
        <v>8</v>
      </c>
      <c r="E20">
        <f>IF('Player Guesses'!J20='Game Scores'!$P$5,20,IF('Player Guesses'!J20='Game Scores'!$N$5,8,IF('Player Guesses'!J20='Game Scores'!$O$5,5,0)))</f>
        <v>0</v>
      </c>
      <c r="F20">
        <f>IF('Player Guesses'!K20='Game Scores'!$P$6,20,IF('Player Guesses'!K20='Game Scores'!$N$6,8,IF('Player Guesses'!K20='Game Scores'!$O$6,5,0)))</f>
        <v>0</v>
      </c>
      <c r="G20">
        <f>IF('Player Guesses'!L20='Game Scores'!$P$7,20,IF('Player Guesses'!L20='Game Scores'!$N$7,8,IF('Player Guesses'!L20='Game Scores'!$O$7,5,0)))</f>
        <v>8</v>
      </c>
      <c r="H20">
        <f>IF('Player Guesses'!N20='Game Scores'!$P$8,20,IF('Player Guesses'!N20='Game Scores'!$N$8,8,IF('Player Guesses'!N20='Game Scores'!$O$8,5,0)))</f>
        <v>5</v>
      </c>
      <c r="I20">
        <f>IF('Player Guesses'!O20='Game Scores'!$P$9,20,IF('Player Guesses'!O20='Game Scores'!$N$9,8,IF('Player Guesses'!O20='Game Scores'!$O$9,5,0)))</f>
        <v>0</v>
      </c>
      <c r="J20">
        <f>IF('Player Guesses'!P20='Game Scores'!$P$10,20,IF('Player Guesses'!P20='Game Scores'!$N$10,8,IF('Player Guesses'!P20='Game Scores'!$O$10,5,0)))</f>
        <v>8</v>
      </c>
      <c r="K20">
        <f>IF('Player Guesses'!R20='Game Scores'!$P$11,20,IF('Player Guesses'!R20='Game Scores'!$N$11,8,IF('Player Guesses'!R20='Game Scores'!$O$11,5,0)))</f>
        <v>5</v>
      </c>
      <c r="L20">
        <f>IF('Player Guesses'!S20='Game Scores'!$P$12,20,IF('Player Guesses'!S20='Game Scores'!$N$12,8,IF('Player Guesses'!S20='Game Scores'!$O$12,5,0)))</f>
        <v>8</v>
      </c>
      <c r="M20">
        <f>IF('Player Guesses'!T20='Game Scores'!$P$13,20,IF('Player Guesses'!T20='Game Scores'!$N$13,8,IF('Player Guesses'!T20='Game Scores'!$O$13,5,0)))</f>
        <v>5</v>
      </c>
      <c r="N20">
        <f>IF('Player Guesses'!V20='Game Scores'!$P$14,20,IF('Player Guesses'!V20='Game Scores'!$N$14,8,IF('Player Guesses'!V20='Game Scores'!$O$14,5,0)))</f>
        <v>0</v>
      </c>
      <c r="O20">
        <f>IF('Player Guesses'!W20='Game Scores'!$P$15,20,IF('Player Guesses'!W20='Game Scores'!$N$15,8,IF('Player Guesses'!W20='Game Scores'!$O$15,5,0)))</f>
        <v>0</v>
      </c>
      <c r="P20">
        <f>IF('Player Guesses'!X20='Game Scores'!$P$16,20,IF('Player Guesses'!X20='Game Scores'!$N$16,8,IF('Player Guesses'!X20='Game Scores'!$O$16,5,0)))</f>
        <v>0</v>
      </c>
      <c r="R20" s="11"/>
      <c r="S20" s="11"/>
      <c r="T20" s="11"/>
      <c r="U20" s="11"/>
      <c r="V20" s="11"/>
      <c r="W20" s="11"/>
      <c r="X20" s="11"/>
    </row>
    <row r="21" spans="1:44">
      <c r="A21" t="str">
        <f>'Player Guesses'!B21</f>
        <v>Maeve Stones</v>
      </c>
      <c r="B21">
        <f>IF('Player Guesses'!F21='Game Scores'!$P$2,20,IF('Player Guesses'!F21='Game Scores'!$N$2,8,IF('Player Guesses'!F21='Game Scores'!$O$2,5,0)))</f>
        <v>5</v>
      </c>
      <c r="C21">
        <f>IF('Player Guesses'!G21='Game Scores'!$P$3,20,IF('Player Guesses'!G21='Game Scores'!$N$3,8,IF('Player Guesses'!G21='Game Scores'!$O$3,5,0)))</f>
        <v>0</v>
      </c>
      <c r="D21">
        <f>IF('Player Guesses'!H21='Game Scores'!$P$4,20,IF('Player Guesses'!H21='Game Scores'!$N$4,8,IF('Player Guesses'!H21='Game Scores'!$O$4,5,0)))</f>
        <v>0</v>
      </c>
      <c r="E21">
        <f>IF('Player Guesses'!J21='Game Scores'!$P$5,20,IF('Player Guesses'!J21='Game Scores'!$N$5,8,IF('Player Guesses'!J21='Game Scores'!$O$5,5,0)))</f>
        <v>0</v>
      </c>
      <c r="F21">
        <f>IF('Player Guesses'!K21='Game Scores'!$P$6,20,IF('Player Guesses'!K21='Game Scores'!$N$6,8,IF('Player Guesses'!K21='Game Scores'!$O$6,5,0)))</f>
        <v>0</v>
      </c>
      <c r="G21">
        <f>IF('Player Guesses'!L21='Game Scores'!$P$7,20,IF('Player Guesses'!L21='Game Scores'!$N$7,8,IF('Player Guesses'!L21='Game Scores'!$O$7,5,0)))</f>
        <v>8</v>
      </c>
      <c r="H21">
        <f>IF('Player Guesses'!N21='Game Scores'!$P$8,20,IF('Player Guesses'!N21='Game Scores'!$N$8,8,IF('Player Guesses'!N21='Game Scores'!$O$8,5,0)))</f>
        <v>0</v>
      </c>
      <c r="I21">
        <f>IF('Player Guesses'!O21='Game Scores'!$P$9,20,IF('Player Guesses'!O21='Game Scores'!$N$9,8,IF('Player Guesses'!O21='Game Scores'!$O$9,5,0)))</f>
        <v>5</v>
      </c>
      <c r="J21">
        <f>IF('Player Guesses'!P21='Game Scores'!$P$10,20,IF('Player Guesses'!P21='Game Scores'!$N$10,8,IF('Player Guesses'!P21='Game Scores'!$O$10,5,0)))</f>
        <v>8</v>
      </c>
      <c r="K21">
        <f>IF('Player Guesses'!R21='Game Scores'!$P$11,20,IF('Player Guesses'!R21='Game Scores'!$N$11,8,IF('Player Guesses'!R21='Game Scores'!$O$11,5,0)))</f>
        <v>0</v>
      </c>
      <c r="L21">
        <f>IF('Player Guesses'!S21='Game Scores'!$P$12,20,IF('Player Guesses'!S21='Game Scores'!$N$12,8,IF('Player Guesses'!S21='Game Scores'!$O$12,5,0)))</f>
        <v>5</v>
      </c>
      <c r="M21">
        <f>IF('Player Guesses'!T21='Game Scores'!$P$13,20,IF('Player Guesses'!T21='Game Scores'!$N$13,8,IF('Player Guesses'!T21='Game Scores'!$O$13,5,0)))</f>
        <v>0</v>
      </c>
      <c r="N21">
        <f>IF('Player Guesses'!V21='Game Scores'!$P$14,20,IF('Player Guesses'!V21='Game Scores'!$N$14,8,IF('Player Guesses'!V21='Game Scores'!$O$14,5,0)))</f>
        <v>0</v>
      </c>
      <c r="O21">
        <f>IF('Player Guesses'!W21='Game Scores'!$P$15,20,IF('Player Guesses'!W21='Game Scores'!$N$15,8,IF('Player Guesses'!W21='Game Scores'!$O$15,5,0)))</f>
        <v>0</v>
      </c>
      <c r="P21">
        <f>IF('Player Guesses'!X21='Game Scores'!$P$16,20,IF('Player Guesses'!X21='Game Scores'!$N$16,8,IF('Player Guesses'!X21='Game Scores'!$O$16,5,0)))</f>
        <v>0</v>
      </c>
    </row>
    <row r="22" spans="1:44">
      <c r="A22" t="str">
        <f>'Player Guesses'!B22</f>
        <v>Matt Scurlock</v>
      </c>
      <c r="B22">
        <f>IF('Player Guesses'!F22='Game Scores'!$P$2,20,IF('Player Guesses'!F22='Game Scores'!$N$2,8,IF('Player Guesses'!F22='Game Scores'!$O$2,5,0)))</f>
        <v>5</v>
      </c>
      <c r="C22">
        <f>IF('Player Guesses'!G22='Game Scores'!$P$3,20,IF('Player Guesses'!G22='Game Scores'!$N$3,8,IF('Player Guesses'!G22='Game Scores'!$O$3,5,0)))</f>
        <v>0</v>
      </c>
      <c r="D22">
        <f>IF('Player Guesses'!H22='Game Scores'!$P$4,20,IF('Player Guesses'!H22='Game Scores'!$N$4,8,IF('Player Guesses'!H22='Game Scores'!$O$4,5,0)))</f>
        <v>8</v>
      </c>
      <c r="E22">
        <f>IF('Player Guesses'!J22='Game Scores'!$P$5,20,IF('Player Guesses'!J22='Game Scores'!$N$5,8,IF('Player Guesses'!J22='Game Scores'!$O$5,5,0)))</f>
        <v>0</v>
      </c>
      <c r="F22">
        <f>IF('Player Guesses'!K22='Game Scores'!$P$6,20,IF('Player Guesses'!K22='Game Scores'!$N$6,8,IF('Player Guesses'!K22='Game Scores'!$O$6,5,0)))</f>
        <v>8</v>
      </c>
      <c r="G22">
        <f>IF('Player Guesses'!L22='Game Scores'!$P$7,20,IF('Player Guesses'!L22='Game Scores'!$N$7,8,IF('Player Guesses'!L22='Game Scores'!$O$7,5,0)))</f>
        <v>8</v>
      </c>
      <c r="H22">
        <f>IF('Player Guesses'!N22='Game Scores'!$P$8,20,IF('Player Guesses'!N22='Game Scores'!$N$8,8,IF('Player Guesses'!N22='Game Scores'!$O$8,5,0)))</f>
        <v>5</v>
      </c>
      <c r="I22">
        <f>IF('Player Guesses'!O22='Game Scores'!$P$9,20,IF('Player Guesses'!O22='Game Scores'!$N$9,8,IF('Player Guesses'!O22='Game Scores'!$O$9,5,0)))</f>
        <v>8</v>
      </c>
      <c r="J22">
        <f>IF('Player Guesses'!P22='Game Scores'!$P$10,20,IF('Player Guesses'!P22='Game Scores'!$N$10,8,IF('Player Guesses'!P22='Game Scores'!$O$10,5,0)))</f>
        <v>8</v>
      </c>
      <c r="K22">
        <f>IF('Player Guesses'!R22='Game Scores'!$P$11,20,IF('Player Guesses'!R22='Game Scores'!$N$11,8,IF('Player Guesses'!R22='Game Scores'!$O$11,5,0)))</f>
        <v>5</v>
      </c>
      <c r="L22">
        <f>IF('Player Guesses'!S22='Game Scores'!$P$12,20,IF('Player Guesses'!S22='Game Scores'!$N$12,8,IF('Player Guesses'!S22='Game Scores'!$O$12,5,0)))</f>
        <v>8</v>
      </c>
      <c r="M22">
        <f>IF('Player Guesses'!T22='Game Scores'!$P$13,20,IF('Player Guesses'!T22='Game Scores'!$N$13,8,IF('Player Guesses'!T22='Game Scores'!$O$13,5,0)))</f>
        <v>5</v>
      </c>
      <c r="N22">
        <f>IF('Player Guesses'!V22='Game Scores'!$P$14,20,IF('Player Guesses'!V22='Game Scores'!$N$14,8,IF('Player Guesses'!V22='Game Scores'!$O$14,5,0)))</f>
        <v>0</v>
      </c>
      <c r="O22">
        <f>IF('Player Guesses'!W22='Game Scores'!$P$15,20,IF('Player Guesses'!W22='Game Scores'!$N$15,8,IF('Player Guesses'!W22='Game Scores'!$O$15,5,0)))</f>
        <v>0</v>
      </c>
      <c r="P22">
        <f>IF('Player Guesses'!X22='Game Scores'!$P$16,20,IF('Player Guesses'!X22='Game Scores'!$N$16,8,IF('Player Guesses'!X22='Game Scores'!$O$16,5,0)))</f>
        <v>0</v>
      </c>
    </row>
    <row r="23" spans="1:44">
      <c r="A23" t="str">
        <f>'Player Guesses'!B23</f>
        <v>Michael O'Boyle</v>
      </c>
      <c r="B23">
        <f>IF('Player Guesses'!F23='Game Scores'!$P$2,20,IF('Player Guesses'!F23='Game Scores'!$N$2,8,IF('Player Guesses'!F23='Game Scores'!$O$2,5,0)))</f>
        <v>8</v>
      </c>
      <c r="C23">
        <f>IF('Player Guesses'!G23='Game Scores'!$P$3,20,IF('Player Guesses'!G23='Game Scores'!$N$3,8,IF('Player Guesses'!G23='Game Scores'!$O$3,5,0)))</f>
        <v>0</v>
      </c>
      <c r="D23">
        <f>IF('Player Guesses'!H23='Game Scores'!$P$4,20,IF('Player Guesses'!H23='Game Scores'!$N$4,8,IF('Player Guesses'!H23='Game Scores'!$O$4,5,0)))</f>
        <v>8</v>
      </c>
      <c r="E23">
        <f>IF('Player Guesses'!J23='Game Scores'!$P$5,20,IF('Player Guesses'!J23='Game Scores'!$N$5,8,IF('Player Guesses'!J23='Game Scores'!$O$5,5,0)))</f>
        <v>0</v>
      </c>
      <c r="F23">
        <f>IF('Player Guesses'!K23='Game Scores'!$P$6,20,IF('Player Guesses'!K23='Game Scores'!$N$6,8,IF('Player Guesses'!K23='Game Scores'!$O$6,5,0)))</f>
        <v>0</v>
      </c>
      <c r="G23">
        <f>IF('Player Guesses'!L23='Game Scores'!$P$7,20,IF('Player Guesses'!L23='Game Scores'!$N$7,8,IF('Player Guesses'!L23='Game Scores'!$O$7,5,0)))</f>
        <v>0</v>
      </c>
      <c r="H23">
        <f>IF('Player Guesses'!N23='Game Scores'!$P$8,20,IF('Player Guesses'!N23='Game Scores'!$N$8,8,IF('Player Guesses'!N23='Game Scores'!$O$8,5,0)))</f>
        <v>0</v>
      </c>
      <c r="I23">
        <f>IF('Player Guesses'!O23='Game Scores'!$P$9,20,IF('Player Guesses'!O23='Game Scores'!$N$9,8,IF('Player Guesses'!O23='Game Scores'!$O$9,5,0)))</f>
        <v>0</v>
      </c>
      <c r="J23">
        <f>IF('Player Guesses'!P23='Game Scores'!$P$10,20,IF('Player Guesses'!P23='Game Scores'!$N$10,8,IF('Player Guesses'!P23='Game Scores'!$O$10,5,0)))</f>
        <v>0</v>
      </c>
      <c r="K23">
        <f>IF('Player Guesses'!R23='Game Scores'!$P$11,20,IF('Player Guesses'!R23='Game Scores'!$N$11,8,IF('Player Guesses'!R23='Game Scores'!$O$11,5,0)))</f>
        <v>0</v>
      </c>
      <c r="L23">
        <f>IF('Player Guesses'!S23='Game Scores'!$P$12,20,IF('Player Guesses'!S23='Game Scores'!$N$12,8,IF('Player Guesses'!S23='Game Scores'!$O$12,5,0)))</f>
        <v>0</v>
      </c>
      <c r="M23">
        <f>IF('Player Guesses'!T23='Game Scores'!$P$13,20,IF('Player Guesses'!T23='Game Scores'!$N$13,8,IF('Player Guesses'!T23='Game Scores'!$O$13,5,0)))</f>
        <v>0</v>
      </c>
      <c r="N23">
        <f>IF('Player Guesses'!V23='Game Scores'!$P$14,20,IF('Player Guesses'!V23='Game Scores'!$N$14,8,IF('Player Guesses'!V23='Game Scores'!$O$14,5,0)))</f>
        <v>0</v>
      </c>
      <c r="O23">
        <f>IF('Player Guesses'!W23='Game Scores'!$P$15,20,IF('Player Guesses'!W23='Game Scores'!$N$15,8,IF('Player Guesses'!W23='Game Scores'!$O$15,5,0)))</f>
        <v>0</v>
      </c>
      <c r="P23">
        <f>IF('Player Guesses'!X23='Game Scores'!$P$16,20,IF('Player Guesses'!X23='Game Scores'!$N$16,8,IF('Player Guesses'!X23='Game Scores'!$O$16,5,0)))</f>
        <v>0</v>
      </c>
    </row>
    <row r="24" spans="1:44">
      <c r="A24" t="str">
        <f>'Player Guesses'!B24</f>
        <v>Morris Berrie</v>
      </c>
      <c r="B24">
        <f>IF('Player Guesses'!F24='Game Scores'!$P$2,20,IF('Player Guesses'!F24='Game Scores'!$N$2,8,IF('Player Guesses'!F24='Game Scores'!$O$2,5,0)))</f>
        <v>8</v>
      </c>
      <c r="C24">
        <f>IF('Player Guesses'!G24='Game Scores'!$P$3,20,IF('Player Guesses'!G24='Game Scores'!$N$3,8,IF('Player Guesses'!G24='Game Scores'!$O$3,5,0)))</f>
        <v>8</v>
      </c>
      <c r="D24">
        <f>IF('Player Guesses'!H24='Game Scores'!$P$4,20,IF('Player Guesses'!H24='Game Scores'!$N$4,8,IF('Player Guesses'!H24='Game Scores'!$O$4,5,0)))</f>
        <v>8</v>
      </c>
      <c r="E24">
        <f>IF('Player Guesses'!J24='Game Scores'!$P$5,20,IF('Player Guesses'!J24='Game Scores'!$N$5,8,IF('Player Guesses'!J24='Game Scores'!$O$5,5,0)))</f>
        <v>0</v>
      </c>
      <c r="F24">
        <f>IF('Player Guesses'!K24='Game Scores'!$P$6,20,IF('Player Guesses'!K24='Game Scores'!$N$6,8,IF('Player Guesses'!K24='Game Scores'!$O$6,5,0)))</f>
        <v>8</v>
      </c>
      <c r="G24">
        <f>IF('Player Guesses'!L24='Game Scores'!$P$7,20,IF('Player Guesses'!L24='Game Scores'!$N$7,8,IF('Player Guesses'!L24='Game Scores'!$O$7,5,0)))</f>
        <v>8</v>
      </c>
      <c r="H24">
        <f>IF('Player Guesses'!N24='Game Scores'!$P$8,20,IF('Player Guesses'!N24='Game Scores'!$N$8,8,IF('Player Guesses'!N24='Game Scores'!$O$8,5,0)))</f>
        <v>8</v>
      </c>
      <c r="I24">
        <f>IF('Player Guesses'!O24='Game Scores'!$P$9,20,IF('Player Guesses'!O24='Game Scores'!$N$9,8,IF('Player Guesses'!O24='Game Scores'!$O$9,5,0)))</f>
        <v>5</v>
      </c>
      <c r="J24">
        <f>IF('Player Guesses'!P24='Game Scores'!$P$10,20,IF('Player Guesses'!P24='Game Scores'!$N$10,8,IF('Player Guesses'!P24='Game Scores'!$O$10,5,0)))</f>
        <v>8</v>
      </c>
      <c r="K24">
        <f>IF('Player Guesses'!R24='Game Scores'!$P$11,20,IF('Player Guesses'!R24='Game Scores'!$N$11,8,IF('Player Guesses'!R24='Game Scores'!$O$11,5,0)))</f>
        <v>5</v>
      </c>
      <c r="L24">
        <f>IF('Player Guesses'!S24='Game Scores'!$P$12,20,IF('Player Guesses'!S24='Game Scores'!$N$12,8,IF('Player Guesses'!S24='Game Scores'!$O$12,5,0)))</f>
        <v>8</v>
      </c>
      <c r="M24">
        <f>IF('Player Guesses'!T24='Game Scores'!$P$13,20,IF('Player Guesses'!T24='Game Scores'!$N$13,8,IF('Player Guesses'!T24='Game Scores'!$O$13,5,0)))</f>
        <v>8</v>
      </c>
      <c r="N24">
        <f>IF('Player Guesses'!V24='Game Scores'!$P$14,20,IF('Player Guesses'!V24='Game Scores'!$N$14,8,IF('Player Guesses'!V24='Game Scores'!$O$14,5,0)))</f>
        <v>0</v>
      </c>
      <c r="O24">
        <f>IF('Player Guesses'!W24='Game Scores'!$P$15,20,IF('Player Guesses'!W24='Game Scores'!$N$15,8,IF('Player Guesses'!W24='Game Scores'!$O$15,5,0)))</f>
        <v>0</v>
      </c>
      <c r="P24">
        <f>IF('Player Guesses'!X24='Game Scores'!$P$16,20,IF('Player Guesses'!X24='Game Scores'!$N$16,8,IF('Player Guesses'!X24='Game Scores'!$O$16,5,0)))</f>
        <v>0</v>
      </c>
    </row>
    <row r="25" spans="1:44">
      <c r="A25" t="str">
        <f>'Player Guesses'!B25</f>
        <v>Natalie Jones</v>
      </c>
      <c r="B25">
        <f>IF('Player Guesses'!F25='Game Scores'!$P$2,20,IF('Player Guesses'!F25='Game Scores'!$N$2,8,IF('Player Guesses'!F25='Game Scores'!$O$2,5,0)))</f>
        <v>5</v>
      </c>
      <c r="C25">
        <f>IF('Player Guesses'!G25='Game Scores'!$P$3,20,IF('Player Guesses'!G25='Game Scores'!$N$3,8,IF('Player Guesses'!G25='Game Scores'!$O$3,5,0)))</f>
        <v>0</v>
      </c>
      <c r="D25">
        <f>IF('Player Guesses'!H25='Game Scores'!$P$4,20,IF('Player Guesses'!H25='Game Scores'!$N$4,8,IF('Player Guesses'!H25='Game Scores'!$O$4,5,0)))</f>
        <v>5</v>
      </c>
      <c r="E25">
        <f>IF('Player Guesses'!J25='Game Scores'!$P$5,20,IF('Player Guesses'!J25='Game Scores'!$N$5,8,IF('Player Guesses'!J25='Game Scores'!$O$5,5,0)))</f>
        <v>5</v>
      </c>
      <c r="F25">
        <f>IF('Player Guesses'!K25='Game Scores'!$P$6,20,IF('Player Guesses'!K25='Game Scores'!$N$6,8,IF('Player Guesses'!K25='Game Scores'!$O$6,5,0)))</f>
        <v>0</v>
      </c>
      <c r="G25">
        <f>IF('Player Guesses'!L25='Game Scores'!$P$7,20,IF('Player Guesses'!L25='Game Scores'!$N$7,8,IF('Player Guesses'!L25='Game Scores'!$O$7,5,0)))</f>
        <v>8</v>
      </c>
      <c r="H25">
        <f>IF('Player Guesses'!N25='Game Scores'!$P$8,20,IF('Player Guesses'!N25='Game Scores'!$N$8,8,IF('Player Guesses'!N25='Game Scores'!$O$8,5,0)))</f>
        <v>0</v>
      </c>
      <c r="I25">
        <f>IF('Player Guesses'!O25='Game Scores'!$P$9,20,IF('Player Guesses'!O25='Game Scores'!$N$9,8,IF('Player Guesses'!O25='Game Scores'!$O$9,5,0)))</f>
        <v>8</v>
      </c>
      <c r="J25">
        <f>IF('Player Guesses'!P25='Game Scores'!$P$10,20,IF('Player Guesses'!P25='Game Scores'!$N$10,8,IF('Player Guesses'!P25='Game Scores'!$O$10,5,0)))</f>
        <v>8</v>
      </c>
      <c r="K25">
        <f>IF('Player Guesses'!R25='Game Scores'!$P$11,20,IF('Player Guesses'!R25='Game Scores'!$N$11,8,IF('Player Guesses'!R25='Game Scores'!$O$11,5,0)))</f>
        <v>0</v>
      </c>
      <c r="L25">
        <f>IF('Player Guesses'!S25='Game Scores'!$P$12,20,IF('Player Guesses'!S25='Game Scores'!$N$12,8,IF('Player Guesses'!S25='Game Scores'!$O$12,5,0)))</f>
        <v>5</v>
      </c>
      <c r="M25">
        <f>IF('Player Guesses'!T25='Game Scores'!$P$13,20,IF('Player Guesses'!T25='Game Scores'!$N$13,8,IF('Player Guesses'!T25='Game Scores'!$O$13,5,0)))</f>
        <v>5</v>
      </c>
      <c r="N25">
        <f>IF('Player Guesses'!V25='Game Scores'!$P$14,20,IF('Player Guesses'!V25='Game Scores'!$N$14,8,IF('Player Guesses'!V25='Game Scores'!$O$14,5,0)))</f>
        <v>0</v>
      </c>
      <c r="O25">
        <f>IF('Player Guesses'!W25='Game Scores'!$P$15,20,IF('Player Guesses'!W25='Game Scores'!$N$15,8,IF('Player Guesses'!W25='Game Scores'!$O$15,5,0)))</f>
        <v>0</v>
      </c>
      <c r="P25">
        <f>IF('Player Guesses'!X25='Game Scores'!$P$16,20,IF('Player Guesses'!X25='Game Scores'!$N$16,8,IF('Player Guesses'!X25='Game Scores'!$O$16,5,0)))</f>
        <v>0</v>
      </c>
    </row>
    <row r="26" spans="1:44">
      <c r="A26" t="str">
        <f>'Player Guesses'!B26</f>
        <v>Nikki Robbins</v>
      </c>
      <c r="B26">
        <f>IF('Player Guesses'!F26='Game Scores'!$P$2,20,IF('Player Guesses'!F26='Game Scores'!$N$2,8,IF('Player Guesses'!F26='Game Scores'!$O$2,5,0)))</f>
        <v>5</v>
      </c>
      <c r="C26">
        <f>IF('Player Guesses'!G26='Game Scores'!$P$3,20,IF('Player Guesses'!G26='Game Scores'!$N$3,8,IF('Player Guesses'!G26='Game Scores'!$O$3,5,0)))</f>
        <v>0</v>
      </c>
      <c r="D26">
        <f>IF('Player Guesses'!H26='Game Scores'!$P$4,20,IF('Player Guesses'!H26='Game Scores'!$N$4,8,IF('Player Guesses'!H26='Game Scores'!$O$4,5,0)))</f>
        <v>0</v>
      </c>
      <c r="E26">
        <f>IF('Player Guesses'!J26='Game Scores'!$P$5,20,IF('Player Guesses'!J26='Game Scores'!$N$5,8,IF('Player Guesses'!J26='Game Scores'!$O$5,5,0)))</f>
        <v>0</v>
      </c>
      <c r="F26">
        <f>IF('Player Guesses'!K26='Game Scores'!$P$6,20,IF('Player Guesses'!K26='Game Scores'!$N$6,8,IF('Player Guesses'!K26='Game Scores'!$O$6,5,0)))</f>
        <v>0</v>
      </c>
      <c r="G26">
        <f>IF('Player Guesses'!L26='Game Scores'!$P$7,20,IF('Player Guesses'!L26='Game Scores'!$N$7,8,IF('Player Guesses'!L26='Game Scores'!$O$7,5,0)))</f>
        <v>5</v>
      </c>
      <c r="H26">
        <f>IF('Player Guesses'!N26='Game Scores'!$P$8,20,IF('Player Guesses'!N26='Game Scores'!$N$8,8,IF('Player Guesses'!N26='Game Scores'!$O$8,5,0)))</f>
        <v>0</v>
      </c>
      <c r="I26">
        <f>IF('Player Guesses'!O26='Game Scores'!$P$9,20,IF('Player Guesses'!O26='Game Scores'!$N$9,8,IF('Player Guesses'!O26='Game Scores'!$O$9,5,0)))</f>
        <v>8</v>
      </c>
      <c r="J26">
        <f>IF('Player Guesses'!P26='Game Scores'!$P$10,20,IF('Player Guesses'!P26='Game Scores'!$N$10,8,IF('Player Guesses'!P26='Game Scores'!$O$10,5,0)))</f>
        <v>8</v>
      </c>
      <c r="K26">
        <f>IF('Player Guesses'!R26='Game Scores'!$P$11,20,IF('Player Guesses'!R26='Game Scores'!$N$11,8,IF('Player Guesses'!R26='Game Scores'!$O$11,5,0)))</f>
        <v>0</v>
      </c>
      <c r="L26">
        <f>IF('Player Guesses'!S26='Game Scores'!$P$12,20,IF('Player Guesses'!S26='Game Scores'!$N$12,8,IF('Player Guesses'!S26='Game Scores'!$O$12,5,0)))</f>
        <v>0</v>
      </c>
      <c r="M26">
        <f>IF('Player Guesses'!T26='Game Scores'!$P$13,20,IF('Player Guesses'!T26='Game Scores'!$N$13,8,IF('Player Guesses'!T26='Game Scores'!$O$13,5,0)))</f>
        <v>0</v>
      </c>
      <c r="N26">
        <f>IF('Player Guesses'!V26='Game Scores'!$P$14,20,IF('Player Guesses'!V26='Game Scores'!$N$14,8,IF('Player Guesses'!V26='Game Scores'!$O$14,5,0)))</f>
        <v>0</v>
      </c>
      <c r="O26">
        <f>IF('Player Guesses'!W26='Game Scores'!$P$15,20,IF('Player Guesses'!W26='Game Scores'!$N$15,8,IF('Player Guesses'!W26='Game Scores'!$O$15,5,0)))</f>
        <v>0</v>
      </c>
      <c r="P26">
        <f>IF('Player Guesses'!X26='Game Scores'!$P$16,20,IF('Player Guesses'!X26='Game Scores'!$N$16,8,IF('Player Guesses'!X26='Game Scores'!$O$16,5,0)))</f>
        <v>0</v>
      </c>
    </row>
    <row r="27" spans="1:44">
      <c r="A27" t="str">
        <f>'Player Guesses'!B27</f>
        <v>Philip Mitchelmore</v>
      </c>
      <c r="B27">
        <f>IF('Player Guesses'!F27='Game Scores'!$P$2,20,IF('Player Guesses'!F27='Game Scores'!$N$2,8,IF('Player Guesses'!F27='Game Scores'!$O$2,5,0)))</f>
        <v>8</v>
      </c>
      <c r="C27">
        <f>IF('Player Guesses'!G27='Game Scores'!$P$3,20,IF('Player Guesses'!G27='Game Scores'!$N$3,8,IF('Player Guesses'!G27='Game Scores'!$O$3,5,0)))</f>
        <v>8</v>
      </c>
      <c r="D27">
        <f>IF('Player Guesses'!H27='Game Scores'!$P$4,20,IF('Player Guesses'!H27='Game Scores'!$N$4,8,IF('Player Guesses'!H27='Game Scores'!$O$4,5,0)))</f>
        <v>8</v>
      </c>
      <c r="E27">
        <f>IF('Player Guesses'!J27='Game Scores'!$P$5,20,IF('Player Guesses'!J27='Game Scores'!$N$5,8,IF('Player Guesses'!J27='Game Scores'!$O$5,5,0)))</f>
        <v>0</v>
      </c>
      <c r="F27">
        <f>IF('Player Guesses'!K27='Game Scores'!$P$6,20,IF('Player Guesses'!K27='Game Scores'!$N$6,8,IF('Player Guesses'!K27='Game Scores'!$O$6,5,0)))</f>
        <v>0</v>
      </c>
      <c r="G27">
        <f>IF('Player Guesses'!L27='Game Scores'!$P$7,20,IF('Player Guesses'!L27='Game Scores'!$N$7,8,IF('Player Guesses'!L27='Game Scores'!$O$7,5,0)))</f>
        <v>8</v>
      </c>
      <c r="H27">
        <f>IF('Player Guesses'!N27='Game Scores'!$P$8,20,IF('Player Guesses'!N27='Game Scores'!$N$8,8,IF('Player Guesses'!N27='Game Scores'!$O$8,5,0)))</f>
        <v>5</v>
      </c>
      <c r="I27">
        <f>IF('Player Guesses'!O27='Game Scores'!$P$9,20,IF('Player Guesses'!O27='Game Scores'!$N$9,8,IF('Player Guesses'!O27='Game Scores'!$O$9,5,0)))</f>
        <v>8</v>
      </c>
      <c r="J27">
        <f>IF('Player Guesses'!P27='Game Scores'!$P$10,20,IF('Player Guesses'!P27='Game Scores'!$N$10,8,IF('Player Guesses'!P27='Game Scores'!$O$10,5,0)))</f>
        <v>8</v>
      </c>
      <c r="K27">
        <f>IF('Player Guesses'!R27='Game Scores'!$P$11,20,IF('Player Guesses'!R27='Game Scores'!$N$11,8,IF('Player Guesses'!R27='Game Scores'!$O$11,5,0)))</f>
        <v>8</v>
      </c>
      <c r="L27">
        <f>IF('Player Guesses'!S27='Game Scores'!$P$12,20,IF('Player Guesses'!S27='Game Scores'!$N$12,8,IF('Player Guesses'!S27='Game Scores'!$O$12,5,0)))</f>
        <v>8</v>
      </c>
      <c r="M27">
        <f>IF('Player Guesses'!T27='Game Scores'!$P$13,20,IF('Player Guesses'!T27='Game Scores'!$N$13,8,IF('Player Guesses'!T27='Game Scores'!$O$13,5,0)))</f>
        <v>5</v>
      </c>
      <c r="N27">
        <f>IF('Player Guesses'!V27='Game Scores'!$P$14,20,IF('Player Guesses'!V27='Game Scores'!$N$14,8,IF('Player Guesses'!V27='Game Scores'!$O$14,5,0)))</f>
        <v>0</v>
      </c>
      <c r="O27">
        <f>IF('Player Guesses'!W27='Game Scores'!$P$15,20,IF('Player Guesses'!W27='Game Scores'!$N$15,8,IF('Player Guesses'!W27='Game Scores'!$O$15,5,0)))</f>
        <v>0</v>
      </c>
      <c r="P27">
        <f>IF('Player Guesses'!X27='Game Scores'!$P$16,20,IF('Player Guesses'!X27='Game Scores'!$N$16,8,IF('Player Guesses'!X27='Game Scores'!$O$16,5,0)))</f>
        <v>0</v>
      </c>
    </row>
    <row r="28" spans="1:44">
      <c r="A28" t="str">
        <f>'Player Guesses'!B28</f>
        <v>Richard Sulston</v>
      </c>
      <c r="B28">
        <f>IF('Player Guesses'!F28='Game Scores'!$P$2,20,IF('Player Guesses'!F28='Game Scores'!$N$2,8,IF('Player Guesses'!F28='Game Scores'!$O$2,5,0)))</f>
        <v>5</v>
      </c>
      <c r="C28">
        <f>IF('Player Guesses'!G28='Game Scores'!$P$3,20,IF('Player Guesses'!G28='Game Scores'!$N$3,8,IF('Player Guesses'!G28='Game Scores'!$O$3,5,0)))</f>
        <v>8</v>
      </c>
      <c r="D28">
        <f>IF('Player Guesses'!H28='Game Scores'!$P$4,20,IF('Player Guesses'!H28='Game Scores'!$N$4,8,IF('Player Guesses'!H28='Game Scores'!$O$4,5,0)))</f>
        <v>8</v>
      </c>
      <c r="E28">
        <f>IF('Player Guesses'!J28='Game Scores'!$P$5,20,IF('Player Guesses'!J28='Game Scores'!$N$5,8,IF('Player Guesses'!J28='Game Scores'!$O$5,5,0)))</f>
        <v>0</v>
      </c>
      <c r="F28">
        <f>IF('Player Guesses'!K28='Game Scores'!$P$6,20,IF('Player Guesses'!K28='Game Scores'!$N$6,8,IF('Player Guesses'!K28='Game Scores'!$O$6,5,0)))</f>
        <v>8</v>
      </c>
      <c r="G28">
        <f>IF('Player Guesses'!L28='Game Scores'!$P$7,20,IF('Player Guesses'!L28='Game Scores'!$N$7,8,IF('Player Guesses'!L28='Game Scores'!$O$7,5,0)))</f>
        <v>8</v>
      </c>
      <c r="H28">
        <f>IF('Player Guesses'!N28='Game Scores'!$P$8,20,IF('Player Guesses'!N28='Game Scores'!$N$8,8,IF('Player Guesses'!N28='Game Scores'!$O$8,5,0)))</f>
        <v>8</v>
      </c>
      <c r="I28">
        <f>IF('Player Guesses'!O28='Game Scores'!$P$9,20,IF('Player Guesses'!O28='Game Scores'!$N$9,8,IF('Player Guesses'!O28='Game Scores'!$O$9,5,0)))</f>
        <v>5</v>
      </c>
      <c r="J28">
        <f>IF('Player Guesses'!P28='Game Scores'!$P$10,20,IF('Player Guesses'!P28='Game Scores'!$N$10,8,IF('Player Guesses'!P28='Game Scores'!$O$10,5,0)))</f>
        <v>8</v>
      </c>
      <c r="K28">
        <f>IF('Player Guesses'!R28='Game Scores'!$P$11,20,IF('Player Guesses'!R28='Game Scores'!$N$11,8,IF('Player Guesses'!R28='Game Scores'!$O$11,5,0)))</f>
        <v>5</v>
      </c>
      <c r="L28">
        <f>IF('Player Guesses'!S28='Game Scores'!$P$12,20,IF('Player Guesses'!S28='Game Scores'!$N$12,8,IF('Player Guesses'!S28='Game Scores'!$O$12,5,0)))</f>
        <v>8</v>
      </c>
      <c r="M28">
        <f>IF('Player Guesses'!T28='Game Scores'!$P$13,20,IF('Player Guesses'!T28='Game Scores'!$N$13,8,IF('Player Guesses'!T28='Game Scores'!$O$13,5,0)))</f>
        <v>0</v>
      </c>
      <c r="N28">
        <f>IF('Player Guesses'!V28='Game Scores'!$P$14,20,IF('Player Guesses'!V28='Game Scores'!$N$14,8,IF('Player Guesses'!V28='Game Scores'!$O$14,5,0)))</f>
        <v>0</v>
      </c>
      <c r="O28">
        <f>IF('Player Guesses'!W28='Game Scores'!$P$15,20,IF('Player Guesses'!W28='Game Scores'!$N$15,8,IF('Player Guesses'!W28='Game Scores'!$O$15,5,0)))</f>
        <v>0</v>
      </c>
      <c r="P28">
        <f>IF('Player Guesses'!X28='Game Scores'!$P$16,20,IF('Player Guesses'!X28='Game Scores'!$N$16,8,IF('Player Guesses'!X28='Game Scores'!$O$16,5,0)))</f>
        <v>0</v>
      </c>
    </row>
    <row r="29" spans="1:44">
      <c r="A29" t="str">
        <f>'Player Guesses'!B29</f>
        <v>Robert Jones</v>
      </c>
      <c r="B29">
        <f>IF('Player Guesses'!F29='Game Scores'!$P$2,20,IF('Player Guesses'!F29='Game Scores'!$N$2,8,IF('Player Guesses'!F29='Game Scores'!$O$2,5,0)))</f>
        <v>5</v>
      </c>
      <c r="C29">
        <f>IF('Player Guesses'!G29='Game Scores'!$P$3,20,IF('Player Guesses'!G29='Game Scores'!$N$3,8,IF('Player Guesses'!G29='Game Scores'!$O$3,5,0)))</f>
        <v>0</v>
      </c>
      <c r="D29">
        <f>IF('Player Guesses'!H29='Game Scores'!$P$4,20,IF('Player Guesses'!H29='Game Scores'!$N$4,8,IF('Player Guesses'!H29='Game Scores'!$O$4,5,0)))</f>
        <v>8</v>
      </c>
      <c r="E29">
        <f>IF('Player Guesses'!J29='Game Scores'!$P$5,20,IF('Player Guesses'!J29='Game Scores'!$N$5,8,IF('Player Guesses'!J29='Game Scores'!$O$5,5,0)))</f>
        <v>8</v>
      </c>
      <c r="F29">
        <f>IF('Player Guesses'!K29='Game Scores'!$P$6,20,IF('Player Guesses'!K29='Game Scores'!$N$6,8,IF('Player Guesses'!K29='Game Scores'!$O$6,5,0)))</f>
        <v>8</v>
      </c>
      <c r="G29">
        <f>IF('Player Guesses'!L29='Game Scores'!$P$7,20,IF('Player Guesses'!L29='Game Scores'!$N$7,8,IF('Player Guesses'!L29='Game Scores'!$O$7,5,0)))</f>
        <v>8</v>
      </c>
      <c r="H29">
        <f>IF('Player Guesses'!N29='Game Scores'!$P$8,20,IF('Player Guesses'!N29='Game Scores'!$N$8,8,IF('Player Guesses'!N29='Game Scores'!$O$8,5,0)))</f>
        <v>5</v>
      </c>
      <c r="I29">
        <f>IF('Player Guesses'!O29='Game Scores'!$P$9,20,IF('Player Guesses'!O29='Game Scores'!$N$9,8,IF('Player Guesses'!O29='Game Scores'!$O$9,5,0)))</f>
        <v>8</v>
      </c>
      <c r="J29">
        <f>IF('Player Guesses'!P29='Game Scores'!$P$10,20,IF('Player Guesses'!P29='Game Scores'!$N$10,8,IF('Player Guesses'!P29='Game Scores'!$O$10,5,0)))</f>
        <v>8</v>
      </c>
      <c r="K29">
        <f>IF('Player Guesses'!R29='Game Scores'!$P$11,20,IF('Player Guesses'!R29='Game Scores'!$N$11,8,IF('Player Guesses'!R29='Game Scores'!$O$11,5,0)))</f>
        <v>0</v>
      </c>
      <c r="L29">
        <f>IF('Player Guesses'!S29='Game Scores'!$P$12,20,IF('Player Guesses'!S29='Game Scores'!$N$12,8,IF('Player Guesses'!S29='Game Scores'!$O$12,5,0)))</f>
        <v>8</v>
      </c>
      <c r="M29">
        <f>IF('Player Guesses'!T29='Game Scores'!$P$13,20,IF('Player Guesses'!T29='Game Scores'!$N$13,8,IF('Player Guesses'!T29='Game Scores'!$O$13,5,0)))</f>
        <v>0</v>
      </c>
      <c r="N29">
        <f>IF('Player Guesses'!V29='Game Scores'!$P$14,20,IF('Player Guesses'!V29='Game Scores'!$N$14,8,IF('Player Guesses'!V29='Game Scores'!$O$14,5,0)))</f>
        <v>0</v>
      </c>
      <c r="O29">
        <f>IF('Player Guesses'!W29='Game Scores'!$P$15,20,IF('Player Guesses'!W29='Game Scores'!$N$15,8,IF('Player Guesses'!W29='Game Scores'!$O$15,5,0)))</f>
        <v>0</v>
      </c>
      <c r="P29">
        <f>IF('Player Guesses'!X29='Game Scores'!$P$16,20,IF('Player Guesses'!X29='Game Scores'!$N$16,8,IF('Player Guesses'!X29='Game Scores'!$O$16,5,0)))</f>
        <v>0</v>
      </c>
    </row>
    <row r="30" spans="1:44">
      <c r="A30" t="str">
        <f>'Player Guesses'!B30</f>
        <v>Robin Winnett</v>
      </c>
      <c r="B30">
        <f>IF('Player Guesses'!F30='Game Scores'!$P$2,20,IF('Player Guesses'!F30='Game Scores'!$N$2,8,IF('Player Guesses'!F30='Game Scores'!$O$2,5,0)))</f>
        <v>5</v>
      </c>
      <c r="C30">
        <f>IF('Player Guesses'!G30='Game Scores'!$P$3,20,IF('Player Guesses'!G30='Game Scores'!$N$3,8,IF('Player Guesses'!G30='Game Scores'!$O$3,5,0)))</f>
        <v>0</v>
      </c>
      <c r="D30">
        <f>IF('Player Guesses'!H30='Game Scores'!$P$4,20,IF('Player Guesses'!H30='Game Scores'!$N$4,8,IF('Player Guesses'!H30='Game Scores'!$O$4,5,0)))</f>
        <v>8</v>
      </c>
      <c r="E30">
        <f>IF('Player Guesses'!J30='Game Scores'!$P$5,20,IF('Player Guesses'!J30='Game Scores'!$N$5,8,IF('Player Guesses'!J30='Game Scores'!$O$5,5,0)))</f>
        <v>0</v>
      </c>
      <c r="F30">
        <f>IF('Player Guesses'!K30='Game Scores'!$P$6,20,IF('Player Guesses'!K30='Game Scores'!$N$6,8,IF('Player Guesses'!K30='Game Scores'!$O$6,5,0)))</f>
        <v>0</v>
      </c>
      <c r="G30">
        <f>IF('Player Guesses'!L30='Game Scores'!$P$7,20,IF('Player Guesses'!L30='Game Scores'!$N$7,8,IF('Player Guesses'!L30='Game Scores'!$O$7,5,0)))</f>
        <v>8</v>
      </c>
      <c r="H30">
        <f>IF('Player Guesses'!N30='Game Scores'!$P$8,20,IF('Player Guesses'!N30='Game Scores'!$N$8,8,IF('Player Guesses'!N30='Game Scores'!$O$8,5,0)))</f>
        <v>0</v>
      </c>
      <c r="I30">
        <f>IF('Player Guesses'!O30='Game Scores'!$P$9,20,IF('Player Guesses'!O30='Game Scores'!$N$9,8,IF('Player Guesses'!O30='Game Scores'!$O$9,5,0)))</f>
        <v>0</v>
      </c>
      <c r="J30">
        <f>IF('Player Guesses'!P30='Game Scores'!$P$10,20,IF('Player Guesses'!P30='Game Scores'!$N$10,8,IF('Player Guesses'!P30='Game Scores'!$O$10,5,0)))</f>
        <v>0</v>
      </c>
      <c r="K30">
        <f>IF('Player Guesses'!R30='Game Scores'!$P$11,20,IF('Player Guesses'!R30='Game Scores'!$N$11,8,IF('Player Guesses'!R30='Game Scores'!$O$11,5,0)))</f>
        <v>8</v>
      </c>
      <c r="L30">
        <f>IF('Player Guesses'!S30='Game Scores'!$P$12,20,IF('Player Guesses'!S30='Game Scores'!$N$12,8,IF('Player Guesses'!S30='Game Scores'!$O$12,5,0)))</f>
        <v>8</v>
      </c>
      <c r="M30">
        <f>IF('Player Guesses'!T30='Game Scores'!$P$13,20,IF('Player Guesses'!T30='Game Scores'!$N$13,8,IF('Player Guesses'!T30='Game Scores'!$O$13,5,0)))</f>
        <v>0</v>
      </c>
      <c r="N30">
        <f>IF('Player Guesses'!V30='Game Scores'!$P$14,20,IF('Player Guesses'!V30='Game Scores'!$N$14,8,IF('Player Guesses'!V30='Game Scores'!$O$14,5,0)))</f>
        <v>0</v>
      </c>
      <c r="O30">
        <f>IF('Player Guesses'!W30='Game Scores'!$P$15,20,IF('Player Guesses'!W30='Game Scores'!$N$15,8,IF('Player Guesses'!W30='Game Scores'!$O$15,5,0)))</f>
        <v>0</v>
      </c>
      <c r="P30">
        <f>IF('Player Guesses'!X30='Game Scores'!$P$16,20,IF('Player Guesses'!X30='Game Scores'!$N$16,8,IF('Player Guesses'!X30='Game Scores'!$O$16,5,0)))</f>
        <v>0</v>
      </c>
    </row>
    <row r="31" spans="1:44">
      <c r="A31" t="str">
        <f>'Player Guesses'!B31</f>
        <v>Sarah-Jane Crawford</v>
      </c>
      <c r="B31">
        <f>IF('Player Guesses'!F31='Game Scores'!$P$2,20,IF('Player Guesses'!F31='Game Scores'!$N$2,8,IF('Player Guesses'!F31='Game Scores'!$O$2,5,0)))</f>
        <v>8</v>
      </c>
      <c r="C31">
        <f>IF('Player Guesses'!G31='Game Scores'!$P$3,20,IF('Player Guesses'!G31='Game Scores'!$N$3,8,IF('Player Guesses'!G31='Game Scores'!$O$3,5,0)))</f>
        <v>0</v>
      </c>
      <c r="D31">
        <f>IF('Player Guesses'!H31='Game Scores'!$P$4,20,IF('Player Guesses'!H31='Game Scores'!$N$4,8,IF('Player Guesses'!H31='Game Scores'!$O$4,5,0)))</f>
        <v>8</v>
      </c>
      <c r="E31">
        <f>IF('Player Guesses'!J31='Game Scores'!$P$5,20,IF('Player Guesses'!J31='Game Scores'!$N$5,8,IF('Player Guesses'!J31='Game Scores'!$O$5,5,0)))</f>
        <v>0</v>
      </c>
      <c r="F31">
        <f>IF('Player Guesses'!K31='Game Scores'!$P$6,20,IF('Player Guesses'!K31='Game Scores'!$N$6,8,IF('Player Guesses'!K31='Game Scores'!$O$6,5,0)))</f>
        <v>8</v>
      </c>
      <c r="G31">
        <f>IF('Player Guesses'!L31='Game Scores'!$P$7,20,IF('Player Guesses'!L31='Game Scores'!$N$7,8,IF('Player Guesses'!L31='Game Scores'!$O$7,5,0)))</f>
        <v>8</v>
      </c>
      <c r="H31">
        <f>IF('Player Guesses'!N31='Game Scores'!$P$8,20,IF('Player Guesses'!N31='Game Scores'!$N$8,8,IF('Player Guesses'!N31='Game Scores'!$O$8,5,0)))</f>
        <v>0</v>
      </c>
      <c r="I31">
        <f>IF('Player Guesses'!O31='Game Scores'!$P$9,20,IF('Player Guesses'!O31='Game Scores'!$N$9,8,IF('Player Guesses'!O31='Game Scores'!$O$9,5,0)))</f>
        <v>8</v>
      </c>
      <c r="J31">
        <f>IF('Player Guesses'!P31='Game Scores'!$P$10,20,IF('Player Guesses'!P31='Game Scores'!$N$10,8,IF('Player Guesses'!P31='Game Scores'!$O$10,5,0)))</f>
        <v>8</v>
      </c>
      <c r="K31">
        <f>IF('Player Guesses'!R31='Game Scores'!$P$11,20,IF('Player Guesses'!R31='Game Scores'!$N$11,8,IF('Player Guesses'!R31='Game Scores'!$O$11,5,0)))</f>
        <v>5</v>
      </c>
      <c r="L31">
        <f>IF('Player Guesses'!S31='Game Scores'!$P$12,20,IF('Player Guesses'!S31='Game Scores'!$N$12,8,IF('Player Guesses'!S31='Game Scores'!$O$12,5,0)))</f>
        <v>8</v>
      </c>
      <c r="M31">
        <f>IF('Player Guesses'!T31='Game Scores'!$P$13,20,IF('Player Guesses'!T31='Game Scores'!$N$13,8,IF('Player Guesses'!T31='Game Scores'!$O$13,5,0)))</f>
        <v>5</v>
      </c>
      <c r="N31">
        <f>IF('Player Guesses'!V31='Game Scores'!$P$14,20,IF('Player Guesses'!V31='Game Scores'!$N$14,8,IF('Player Guesses'!V31='Game Scores'!$O$14,5,0)))</f>
        <v>0</v>
      </c>
      <c r="O31">
        <f>IF('Player Guesses'!W31='Game Scores'!$P$15,20,IF('Player Guesses'!W31='Game Scores'!$N$15,8,IF('Player Guesses'!W31='Game Scores'!$O$15,5,0)))</f>
        <v>0</v>
      </c>
      <c r="P31">
        <f>IF('Player Guesses'!X31='Game Scores'!$P$16,20,IF('Player Guesses'!X31='Game Scores'!$N$16,8,IF('Player Guesses'!X31='Game Scores'!$O$16,5,0)))</f>
        <v>0</v>
      </c>
    </row>
    <row r="32" spans="1:44">
      <c r="A32" t="str">
        <f>'Player Guesses'!B32</f>
        <v>Stephen Geary</v>
      </c>
      <c r="B32">
        <f>IF('Player Guesses'!F32='Game Scores'!$P$2,20,IF('Player Guesses'!F32='Game Scores'!$N$2,8,IF('Player Guesses'!F32='Game Scores'!$O$2,5,0)))</f>
        <v>8</v>
      </c>
      <c r="C32">
        <f>IF('Player Guesses'!G32='Game Scores'!$P$3,20,IF('Player Guesses'!G32='Game Scores'!$N$3,8,IF('Player Guesses'!G32='Game Scores'!$O$3,5,0)))</f>
        <v>0</v>
      </c>
      <c r="D32">
        <f>IF('Player Guesses'!H32='Game Scores'!$P$4,20,IF('Player Guesses'!H32='Game Scores'!$N$4,8,IF('Player Guesses'!H32='Game Scores'!$O$4,5,0)))</f>
        <v>8</v>
      </c>
      <c r="E32">
        <f>IF('Player Guesses'!J32='Game Scores'!$P$5,20,IF('Player Guesses'!J32='Game Scores'!$N$5,8,IF('Player Guesses'!J32='Game Scores'!$O$5,5,0)))</f>
        <v>0</v>
      </c>
      <c r="F32">
        <f>IF('Player Guesses'!K32='Game Scores'!$P$6,20,IF('Player Guesses'!K32='Game Scores'!$N$6,8,IF('Player Guesses'!K32='Game Scores'!$O$6,5,0)))</f>
        <v>5</v>
      </c>
      <c r="G32">
        <f>IF('Player Guesses'!L32='Game Scores'!$P$7,20,IF('Player Guesses'!L32='Game Scores'!$N$7,8,IF('Player Guesses'!L32='Game Scores'!$O$7,5,0)))</f>
        <v>8</v>
      </c>
      <c r="H32">
        <f>IF('Player Guesses'!N32='Game Scores'!$P$8,20,IF('Player Guesses'!N32='Game Scores'!$N$8,8,IF('Player Guesses'!N32='Game Scores'!$O$8,5,0)))</f>
        <v>0</v>
      </c>
      <c r="I32">
        <f>IF('Player Guesses'!O32='Game Scores'!$P$9,20,IF('Player Guesses'!O32='Game Scores'!$N$9,8,IF('Player Guesses'!O32='Game Scores'!$O$9,5,0)))</f>
        <v>5</v>
      </c>
      <c r="J32">
        <f>IF('Player Guesses'!P32='Game Scores'!$P$10,20,IF('Player Guesses'!P32='Game Scores'!$N$10,8,IF('Player Guesses'!P32='Game Scores'!$O$10,5,0)))</f>
        <v>8</v>
      </c>
      <c r="K32">
        <f>IF('Player Guesses'!R32='Game Scores'!$P$11,20,IF('Player Guesses'!R32='Game Scores'!$N$11,8,IF('Player Guesses'!R32='Game Scores'!$O$11,5,0)))</f>
        <v>5</v>
      </c>
      <c r="L32">
        <f>IF('Player Guesses'!S32='Game Scores'!$P$12,20,IF('Player Guesses'!S32='Game Scores'!$N$12,8,IF('Player Guesses'!S32='Game Scores'!$O$12,5,0)))</f>
        <v>8</v>
      </c>
      <c r="M32">
        <f>IF('Player Guesses'!T32='Game Scores'!$P$13,20,IF('Player Guesses'!T32='Game Scores'!$N$13,8,IF('Player Guesses'!T32='Game Scores'!$O$13,5,0)))</f>
        <v>0</v>
      </c>
      <c r="N32">
        <f>IF('Player Guesses'!V32='Game Scores'!$P$14,20,IF('Player Guesses'!V32='Game Scores'!$N$14,8,IF('Player Guesses'!V32='Game Scores'!$O$14,5,0)))</f>
        <v>0</v>
      </c>
      <c r="O32">
        <f>IF('Player Guesses'!W32='Game Scores'!$P$15,20,IF('Player Guesses'!W32='Game Scores'!$N$15,8,IF('Player Guesses'!W32='Game Scores'!$O$15,5,0)))</f>
        <v>0</v>
      </c>
      <c r="P32">
        <f>IF('Player Guesses'!X32='Game Scores'!$P$16,20,IF('Player Guesses'!X32='Game Scores'!$N$16,8,IF('Player Guesses'!X32='Game Scores'!$O$16,5,0)))</f>
        <v>0</v>
      </c>
    </row>
    <row r="33" spans="1:16">
      <c r="A33" t="str">
        <f>'Player Guesses'!B33</f>
        <v>Stephen Michell</v>
      </c>
      <c r="B33">
        <f>IF('Player Guesses'!F33='Game Scores'!$P$2,20,IF('Player Guesses'!F33='Game Scores'!$N$2,8,IF('Player Guesses'!F33='Game Scores'!$O$2,5,0)))</f>
        <v>5</v>
      </c>
      <c r="C33">
        <f>IF('Player Guesses'!G33='Game Scores'!$P$3,20,IF('Player Guesses'!G33='Game Scores'!$N$3,8,IF('Player Guesses'!G33='Game Scores'!$O$3,5,0)))</f>
        <v>8</v>
      </c>
      <c r="D33">
        <f>IF('Player Guesses'!H33='Game Scores'!$P$4,20,IF('Player Guesses'!H33='Game Scores'!$N$4,8,IF('Player Guesses'!H33='Game Scores'!$O$4,5,0)))</f>
        <v>8</v>
      </c>
      <c r="E33">
        <f>IF('Player Guesses'!J33='Game Scores'!$P$5,20,IF('Player Guesses'!J33='Game Scores'!$N$5,8,IF('Player Guesses'!J33='Game Scores'!$O$5,5,0)))</f>
        <v>8</v>
      </c>
      <c r="F33">
        <f>IF('Player Guesses'!K33='Game Scores'!$P$6,20,IF('Player Guesses'!K33='Game Scores'!$N$6,8,IF('Player Guesses'!K33='Game Scores'!$O$6,5,0)))</f>
        <v>0</v>
      </c>
      <c r="G33">
        <f>IF('Player Guesses'!L33='Game Scores'!$P$7,20,IF('Player Guesses'!L33='Game Scores'!$N$7,8,IF('Player Guesses'!L33='Game Scores'!$O$7,5,0)))</f>
        <v>8</v>
      </c>
      <c r="H33">
        <f>IF('Player Guesses'!N33='Game Scores'!$P$8,20,IF('Player Guesses'!N33='Game Scores'!$N$8,8,IF('Player Guesses'!N33='Game Scores'!$O$8,5,0)))</f>
        <v>8</v>
      </c>
      <c r="I33">
        <f>IF('Player Guesses'!O33='Game Scores'!$P$9,20,IF('Player Guesses'!O33='Game Scores'!$N$9,8,IF('Player Guesses'!O33='Game Scores'!$O$9,5,0)))</f>
        <v>0</v>
      </c>
      <c r="J33">
        <f>IF('Player Guesses'!P33='Game Scores'!$P$10,20,IF('Player Guesses'!P33='Game Scores'!$N$10,8,IF('Player Guesses'!P33='Game Scores'!$O$10,5,0)))</f>
        <v>8</v>
      </c>
      <c r="K33">
        <f>IF('Player Guesses'!R33='Game Scores'!$P$11,20,IF('Player Guesses'!R33='Game Scores'!$N$11,8,IF('Player Guesses'!R33='Game Scores'!$O$11,5,0)))</f>
        <v>0</v>
      </c>
      <c r="L33">
        <f>IF('Player Guesses'!S33='Game Scores'!$P$12,20,IF('Player Guesses'!S33='Game Scores'!$N$12,8,IF('Player Guesses'!S33='Game Scores'!$O$12,5,0)))</f>
        <v>8</v>
      </c>
      <c r="M33">
        <f>IF('Player Guesses'!T33='Game Scores'!$P$13,20,IF('Player Guesses'!T33='Game Scores'!$N$13,8,IF('Player Guesses'!T33='Game Scores'!$O$13,5,0)))</f>
        <v>5</v>
      </c>
      <c r="N33">
        <f>IF('Player Guesses'!V33='Game Scores'!$P$14,20,IF('Player Guesses'!V33='Game Scores'!$N$14,8,IF('Player Guesses'!V33='Game Scores'!$O$14,5,0)))</f>
        <v>0</v>
      </c>
      <c r="O33">
        <f>IF('Player Guesses'!W33='Game Scores'!$P$15,20,IF('Player Guesses'!W33='Game Scores'!$N$15,8,IF('Player Guesses'!W33='Game Scores'!$O$15,5,0)))</f>
        <v>0</v>
      </c>
      <c r="P33">
        <f>IF('Player Guesses'!X33='Game Scores'!$P$16,20,IF('Player Guesses'!X33='Game Scores'!$N$16,8,IF('Player Guesses'!X33='Game Scores'!$O$16,5,0)))</f>
        <v>0</v>
      </c>
    </row>
    <row r="34" spans="1:16">
      <c r="A34" t="str">
        <f>'Player Guesses'!B34</f>
        <v>Steve Burrows</v>
      </c>
      <c r="B34">
        <f>IF('Player Guesses'!F34='Game Scores'!$P$2,20,IF('Player Guesses'!F34='Game Scores'!$N$2,8,IF('Player Guesses'!F34='Game Scores'!$O$2,5,0)))</f>
        <v>5</v>
      </c>
      <c r="C34">
        <f>IF('Player Guesses'!G34='Game Scores'!$P$3,20,IF('Player Guesses'!G34='Game Scores'!$N$3,8,IF('Player Guesses'!G34='Game Scores'!$O$3,5,0)))</f>
        <v>0</v>
      </c>
      <c r="D34">
        <f>IF('Player Guesses'!H34='Game Scores'!$P$4,20,IF('Player Guesses'!H34='Game Scores'!$N$4,8,IF('Player Guesses'!H34='Game Scores'!$O$4,5,0)))</f>
        <v>8</v>
      </c>
      <c r="E34">
        <f>IF('Player Guesses'!J34='Game Scores'!$P$5,20,IF('Player Guesses'!J34='Game Scores'!$N$5,8,IF('Player Guesses'!J34='Game Scores'!$O$5,5,0)))</f>
        <v>8</v>
      </c>
      <c r="F34">
        <f>IF('Player Guesses'!K34='Game Scores'!$P$6,20,IF('Player Guesses'!K34='Game Scores'!$N$6,8,IF('Player Guesses'!K34='Game Scores'!$O$6,5,0)))</f>
        <v>0</v>
      </c>
      <c r="G34">
        <f>IF('Player Guesses'!L34='Game Scores'!$P$7,20,IF('Player Guesses'!L34='Game Scores'!$N$7,8,IF('Player Guesses'!L34='Game Scores'!$O$7,5,0)))</f>
        <v>8</v>
      </c>
      <c r="H34">
        <f>IF('Player Guesses'!N34='Game Scores'!$P$8,20,IF('Player Guesses'!N34='Game Scores'!$N$8,8,IF('Player Guesses'!N34='Game Scores'!$O$8,5,0)))</f>
        <v>8</v>
      </c>
      <c r="I34">
        <f>IF('Player Guesses'!O34='Game Scores'!$P$9,20,IF('Player Guesses'!O34='Game Scores'!$N$9,8,IF('Player Guesses'!O34='Game Scores'!$O$9,5,0)))</f>
        <v>8</v>
      </c>
      <c r="J34">
        <f>IF('Player Guesses'!P34='Game Scores'!$P$10,20,IF('Player Guesses'!P34='Game Scores'!$N$10,8,IF('Player Guesses'!P34='Game Scores'!$O$10,5,0)))</f>
        <v>8</v>
      </c>
      <c r="K34">
        <f>IF('Player Guesses'!R34='Game Scores'!$P$11,20,IF('Player Guesses'!R34='Game Scores'!$N$11,8,IF('Player Guesses'!R34='Game Scores'!$O$11,5,0)))</f>
        <v>5</v>
      </c>
      <c r="L34">
        <f>IF('Player Guesses'!S34='Game Scores'!$P$12,20,IF('Player Guesses'!S34='Game Scores'!$N$12,8,IF('Player Guesses'!S34='Game Scores'!$O$12,5,0)))</f>
        <v>8</v>
      </c>
      <c r="M34">
        <f>IF('Player Guesses'!T34='Game Scores'!$P$13,20,IF('Player Guesses'!T34='Game Scores'!$N$13,8,IF('Player Guesses'!T34='Game Scores'!$O$13,5,0)))</f>
        <v>0</v>
      </c>
      <c r="N34">
        <f>IF('Player Guesses'!V34='Game Scores'!$P$14,20,IF('Player Guesses'!V34='Game Scores'!$N$14,8,IF('Player Guesses'!V34='Game Scores'!$O$14,5,0)))</f>
        <v>0</v>
      </c>
      <c r="O34">
        <f>IF('Player Guesses'!W34='Game Scores'!$P$15,20,IF('Player Guesses'!W34='Game Scores'!$N$15,8,IF('Player Guesses'!W34='Game Scores'!$O$15,5,0)))</f>
        <v>0</v>
      </c>
      <c r="P34">
        <f>IF('Player Guesses'!X34='Game Scores'!$P$16,20,IF('Player Guesses'!X34='Game Scores'!$N$16,8,IF('Player Guesses'!X34='Game Scores'!$O$16,5,0)))</f>
        <v>0</v>
      </c>
    </row>
    <row r="35" spans="1:16">
      <c r="A35" t="str">
        <f>'Player Guesses'!B35</f>
        <v>Steve Hart</v>
      </c>
      <c r="B35">
        <f>IF('Player Guesses'!F35='Game Scores'!$P$2,20,IF('Player Guesses'!F35='Game Scores'!$N$2,8,IF('Player Guesses'!F35='Game Scores'!$O$2,5,0)))</f>
        <v>8</v>
      </c>
      <c r="C35">
        <f>IF('Player Guesses'!G35='Game Scores'!$P$3,20,IF('Player Guesses'!G35='Game Scores'!$N$3,8,IF('Player Guesses'!G35='Game Scores'!$O$3,5,0)))</f>
        <v>8</v>
      </c>
      <c r="D35">
        <f>IF('Player Guesses'!H35='Game Scores'!$P$4,20,IF('Player Guesses'!H35='Game Scores'!$N$4,8,IF('Player Guesses'!H35='Game Scores'!$O$4,5,0)))</f>
        <v>8</v>
      </c>
      <c r="E35">
        <f>IF('Player Guesses'!J35='Game Scores'!$P$5,20,IF('Player Guesses'!J35='Game Scores'!$N$5,8,IF('Player Guesses'!J35='Game Scores'!$O$5,5,0)))</f>
        <v>0</v>
      </c>
      <c r="F35">
        <f>IF('Player Guesses'!K35='Game Scores'!$P$6,20,IF('Player Guesses'!K35='Game Scores'!$N$6,8,IF('Player Guesses'!K35='Game Scores'!$O$6,5,0)))</f>
        <v>5</v>
      </c>
      <c r="G35">
        <f>IF('Player Guesses'!L35='Game Scores'!$P$7,20,IF('Player Guesses'!L35='Game Scores'!$N$7,8,IF('Player Guesses'!L35='Game Scores'!$O$7,5,0)))</f>
        <v>8</v>
      </c>
      <c r="H35">
        <f>IF('Player Guesses'!N35='Game Scores'!$P$8,20,IF('Player Guesses'!N35='Game Scores'!$N$8,8,IF('Player Guesses'!N35='Game Scores'!$O$8,5,0)))</f>
        <v>8</v>
      </c>
      <c r="I35">
        <f>IF('Player Guesses'!O35='Game Scores'!$P$9,20,IF('Player Guesses'!O35='Game Scores'!$N$9,8,IF('Player Guesses'!O35='Game Scores'!$O$9,5,0)))</f>
        <v>8</v>
      </c>
      <c r="J35">
        <f>IF('Player Guesses'!P35='Game Scores'!$P$10,20,IF('Player Guesses'!P35='Game Scores'!$N$10,8,IF('Player Guesses'!P35='Game Scores'!$O$10,5,0)))</f>
        <v>8</v>
      </c>
      <c r="K35">
        <f>IF('Player Guesses'!R35='Game Scores'!$P$11,20,IF('Player Guesses'!R35='Game Scores'!$N$11,8,IF('Player Guesses'!R35='Game Scores'!$O$11,5,0)))</f>
        <v>5</v>
      </c>
      <c r="L35">
        <f>IF('Player Guesses'!S35='Game Scores'!$P$12,20,IF('Player Guesses'!S35='Game Scores'!$N$12,8,IF('Player Guesses'!S35='Game Scores'!$O$12,5,0)))</f>
        <v>8</v>
      </c>
      <c r="M35">
        <f>IF('Player Guesses'!T35='Game Scores'!$P$13,20,IF('Player Guesses'!T35='Game Scores'!$N$13,8,IF('Player Guesses'!T35='Game Scores'!$O$13,5,0)))</f>
        <v>5</v>
      </c>
      <c r="N35">
        <f>IF('Player Guesses'!V35='Game Scores'!$P$14,20,IF('Player Guesses'!V35='Game Scores'!$N$14,8,IF('Player Guesses'!V35='Game Scores'!$O$14,5,0)))</f>
        <v>0</v>
      </c>
      <c r="O35">
        <f>IF('Player Guesses'!W35='Game Scores'!$P$15,20,IF('Player Guesses'!W35='Game Scores'!$N$15,8,IF('Player Guesses'!W35='Game Scores'!$O$15,5,0)))</f>
        <v>0</v>
      </c>
      <c r="P35">
        <f>IF('Player Guesses'!X35='Game Scores'!$P$16,20,IF('Player Guesses'!X35='Game Scores'!$N$16,8,IF('Player Guesses'!X35='Game Scores'!$O$16,5,0)))</f>
        <v>0</v>
      </c>
    </row>
    <row r="36" spans="1:16">
      <c r="A36" t="str">
        <f>'Player Guesses'!B36</f>
        <v>Sue Scott</v>
      </c>
      <c r="B36">
        <f>IF('Player Guesses'!F36='Game Scores'!$P$2,20,IF('Player Guesses'!F36='Game Scores'!$N$2,8,IF('Player Guesses'!F36='Game Scores'!$O$2,5,0)))</f>
        <v>5</v>
      </c>
      <c r="C36">
        <f>IF('Player Guesses'!G36='Game Scores'!$P$3,20,IF('Player Guesses'!G36='Game Scores'!$N$3,8,IF('Player Guesses'!G36='Game Scores'!$O$3,5,0)))</f>
        <v>0</v>
      </c>
      <c r="D36">
        <f>IF('Player Guesses'!H36='Game Scores'!$P$4,20,IF('Player Guesses'!H36='Game Scores'!$N$4,8,IF('Player Guesses'!H36='Game Scores'!$O$4,5,0)))</f>
        <v>5</v>
      </c>
      <c r="E36">
        <f>IF('Player Guesses'!J36='Game Scores'!$P$5,20,IF('Player Guesses'!J36='Game Scores'!$N$5,8,IF('Player Guesses'!J36='Game Scores'!$O$5,5,0)))</f>
        <v>0</v>
      </c>
      <c r="F36">
        <f>IF('Player Guesses'!K36='Game Scores'!$P$6,20,IF('Player Guesses'!K36='Game Scores'!$N$6,8,IF('Player Guesses'!K36='Game Scores'!$O$6,5,0)))</f>
        <v>0</v>
      </c>
      <c r="G36">
        <f>IF('Player Guesses'!L36='Game Scores'!$P$7,20,IF('Player Guesses'!L36='Game Scores'!$N$7,8,IF('Player Guesses'!L36='Game Scores'!$O$7,5,0)))</f>
        <v>8</v>
      </c>
      <c r="H36">
        <f>IF('Player Guesses'!N36='Game Scores'!$P$8,20,IF('Player Guesses'!N36='Game Scores'!$N$8,8,IF('Player Guesses'!N36='Game Scores'!$O$8,5,0)))</f>
        <v>0</v>
      </c>
      <c r="I36">
        <f>IF('Player Guesses'!O36='Game Scores'!$P$9,20,IF('Player Guesses'!O36='Game Scores'!$N$9,8,IF('Player Guesses'!O36='Game Scores'!$O$9,5,0)))</f>
        <v>8</v>
      </c>
      <c r="J36">
        <f>IF('Player Guesses'!P36='Game Scores'!$P$10,20,IF('Player Guesses'!P36='Game Scores'!$N$10,8,IF('Player Guesses'!P36='Game Scores'!$O$10,5,0)))</f>
        <v>5</v>
      </c>
      <c r="K36">
        <f>IF('Player Guesses'!R36='Game Scores'!$P$11,20,IF('Player Guesses'!R36='Game Scores'!$N$11,8,IF('Player Guesses'!R36='Game Scores'!$O$11,5,0)))</f>
        <v>0</v>
      </c>
      <c r="L36">
        <f>IF('Player Guesses'!S36='Game Scores'!$P$12,20,IF('Player Guesses'!S36='Game Scores'!$N$12,8,IF('Player Guesses'!S36='Game Scores'!$O$12,5,0)))</f>
        <v>8</v>
      </c>
      <c r="M36">
        <f>IF('Player Guesses'!T36='Game Scores'!$P$13,20,IF('Player Guesses'!T36='Game Scores'!$N$13,8,IF('Player Guesses'!T36='Game Scores'!$O$13,5,0)))</f>
        <v>0</v>
      </c>
      <c r="N36">
        <f>IF('Player Guesses'!V36='Game Scores'!$P$14,20,IF('Player Guesses'!V36='Game Scores'!$N$14,8,IF('Player Guesses'!V36='Game Scores'!$O$14,5,0)))</f>
        <v>0</v>
      </c>
      <c r="O36">
        <f>IF('Player Guesses'!W36='Game Scores'!$P$15,20,IF('Player Guesses'!W36='Game Scores'!$N$15,8,IF('Player Guesses'!W36='Game Scores'!$O$15,5,0)))</f>
        <v>0</v>
      </c>
      <c r="P36">
        <f>IF('Player Guesses'!X36='Game Scores'!$P$16,20,IF('Player Guesses'!X36='Game Scores'!$N$16,8,IF('Player Guesses'!X36='Game Scores'!$O$16,5,0)))</f>
        <v>0</v>
      </c>
    </row>
    <row r="37" spans="1:16">
      <c r="A37" t="str">
        <f>'Player Guesses'!B37</f>
        <v>Catherine Jewell</v>
      </c>
      <c r="B37">
        <f>IF('Player Guesses'!F37='Game Scores'!$P$2,20,IF('Player Guesses'!F37='Game Scores'!$N$2,8,IF('Player Guesses'!F37='Game Scores'!$O$2,5,0)))</f>
        <v>0</v>
      </c>
      <c r="C37">
        <f>IF('Player Guesses'!G37='Game Scores'!$P$3,20,IF('Player Guesses'!G37='Game Scores'!$N$3,8,IF('Player Guesses'!G37='Game Scores'!$O$3,5,0)))</f>
        <v>0</v>
      </c>
      <c r="D37">
        <f>IF('Player Guesses'!H37='Game Scores'!$P$4,20,IF('Player Guesses'!H37='Game Scores'!$N$4,8,IF('Player Guesses'!H37='Game Scores'!$O$4,5,0)))</f>
        <v>0</v>
      </c>
      <c r="E37">
        <f>IF('Player Guesses'!J37='Game Scores'!$P$5,20,IF('Player Guesses'!J37='Game Scores'!$N$5,8,IF('Player Guesses'!J37='Game Scores'!$O$5,5,0)))</f>
        <v>0</v>
      </c>
      <c r="F37">
        <f>IF('Player Guesses'!K37='Game Scores'!$P$6,20,IF('Player Guesses'!K37='Game Scores'!$N$6,8,IF('Player Guesses'!K37='Game Scores'!$O$6,5,0)))</f>
        <v>0</v>
      </c>
      <c r="G37">
        <f>IF('Player Guesses'!L37='Game Scores'!$P$7,20,IF('Player Guesses'!L37='Game Scores'!$N$7,8,IF('Player Guesses'!L37='Game Scores'!$O$7,5,0)))</f>
        <v>0</v>
      </c>
      <c r="H37">
        <f>IF('Player Guesses'!N37='Game Scores'!$P$8,20,IF('Player Guesses'!N37='Game Scores'!$N$8,8,IF('Player Guesses'!N37='Game Scores'!$O$8,5,0)))</f>
        <v>0</v>
      </c>
      <c r="I37">
        <f>IF('Player Guesses'!O37='Game Scores'!$P$9,20,IF('Player Guesses'!O37='Game Scores'!$N$9,8,IF('Player Guesses'!O37='Game Scores'!$O$9,5,0)))</f>
        <v>0</v>
      </c>
      <c r="J37">
        <f>IF('Player Guesses'!P37='Game Scores'!$P$10,20,IF('Player Guesses'!P37='Game Scores'!$N$10,8,IF('Player Guesses'!P37='Game Scores'!$O$10,5,0)))</f>
        <v>0</v>
      </c>
      <c r="K37">
        <f>IF('Player Guesses'!R37='Game Scores'!$P$11,20,IF('Player Guesses'!R37='Game Scores'!$N$11,8,IF('Player Guesses'!R37='Game Scores'!$O$11,5,0)))</f>
        <v>0</v>
      </c>
      <c r="L37">
        <f>IF('Player Guesses'!S37='Game Scores'!$P$12,20,IF('Player Guesses'!S37='Game Scores'!$N$12,8,IF('Player Guesses'!S37='Game Scores'!$O$12,5,0)))</f>
        <v>0</v>
      </c>
      <c r="M37">
        <f>IF('Player Guesses'!T37='Game Scores'!$P$13,20,IF('Player Guesses'!T37='Game Scores'!$N$13,8,IF('Player Guesses'!T37='Game Scores'!$O$13,5,0)))</f>
        <v>0</v>
      </c>
      <c r="N37">
        <f>IF('Player Guesses'!V37='Game Scores'!$P$14,20,IF('Player Guesses'!V37='Game Scores'!$N$14,8,IF('Player Guesses'!V37='Game Scores'!$O$14,5,0)))</f>
        <v>0</v>
      </c>
      <c r="O37">
        <f>IF('Player Guesses'!W37='Game Scores'!$P$15,20,IF('Player Guesses'!W37='Game Scores'!$N$15,8,IF('Player Guesses'!W37='Game Scores'!$O$15,5,0)))</f>
        <v>0</v>
      </c>
      <c r="P37">
        <f>IF('Player Guesses'!X37='Game Scores'!$P$16,20,IF('Player Guesses'!X37='Game Scores'!$N$16,8,IF('Player Guesses'!X37='Game Scores'!$O$16,5,0)))</f>
        <v>0</v>
      </c>
    </row>
    <row r="38" spans="1:16">
      <c r="A38" t="str">
        <f>'Player Guesses'!B38</f>
        <v>Claire Burrows</v>
      </c>
      <c r="B38">
        <f>IF('Player Guesses'!F38='Game Scores'!$P$2,20,IF('Player Guesses'!F38='Game Scores'!$N$2,8,IF('Player Guesses'!F38='Game Scores'!$O$2,5,0)))</f>
        <v>0</v>
      </c>
      <c r="C38">
        <f>IF('Player Guesses'!G38='Game Scores'!$P$3,20,IF('Player Guesses'!G38='Game Scores'!$N$3,8,IF('Player Guesses'!G38='Game Scores'!$O$3,5,0)))</f>
        <v>0</v>
      </c>
      <c r="D38">
        <f>IF('Player Guesses'!H38='Game Scores'!$P$4,20,IF('Player Guesses'!H38='Game Scores'!$N$4,8,IF('Player Guesses'!H38='Game Scores'!$O$4,5,0)))</f>
        <v>0</v>
      </c>
      <c r="E38">
        <f>IF('Player Guesses'!J38='Game Scores'!$P$5,20,IF('Player Guesses'!J38='Game Scores'!$N$5,8,IF('Player Guesses'!J38='Game Scores'!$O$5,5,0)))</f>
        <v>0</v>
      </c>
      <c r="F38">
        <f>IF('Player Guesses'!K38='Game Scores'!$P$6,20,IF('Player Guesses'!K38='Game Scores'!$N$6,8,IF('Player Guesses'!K38='Game Scores'!$O$6,5,0)))</f>
        <v>0</v>
      </c>
      <c r="G38">
        <f>IF('Player Guesses'!L38='Game Scores'!$P$7,20,IF('Player Guesses'!L38='Game Scores'!$N$7,8,IF('Player Guesses'!L38='Game Scores'!$O$7,5,0)))</f>
        <v>0</v>
      </c>
      <c r="H38">
        <f>IF('Player Guesses'!N38='Game Scores'!$P$8,20,IF('Player Guesses'!N38='Game Scores'!$N$8,8,IF('Player Guesses'!N38='Game Scores'!$O$8,5,0)))</f>
        <v>0</v>
      </c>
      <c r="I38">
        <f>IF('Player Guesses'!O38='Game Scores'!$P$9,20,IF('Player Guesses'!O38='Game Scores'!$N$9,8,IF('Player Guesses'!O38='Game Scores'!$O$9,5,0)))</f>
        <v>0</v>
      </c>
      <c r="J38">
        <f>IF('Player Guesses'!P38='Game Scores'!$P$10,20,IF('Player Guesses'!P38='Game Scores'!$N$10,8,IF('Player Guesses'!P38='Game Scores'!$O$10,5,0)))</f>
        <v>0</v>
      </c>
      <c r="K38">
        <f>IF('Player Guesses'!R38='Game Scores'!$P$11,20,IF('Player Guesses'!R38='Game Scores'!$N$11,8,IF('Player Guesses'!R38='Game Scores'!$O$11,5,0)))</f>
        <v>0</v>
      </c>
      <c r="L38">
        <f>IF('Player Guesses'!S38='Game Scores'!$P$12,20,IF('Player Guesses'!S38='Game Scores'!$N$12,8,IF('Player Guesses'!S38='Game Scores'!$O$12,5,0)))</f>
        <v>0</v>
      </c>
      <c r="M38">
        <f>IF('Player Guesses'!T38='Game Scores'!$P$13,20,IF('Player Guesses'!T38='Game Scores'!$N$13,8,IF('Player Guesses'!T38='Game Scores'!$O$13,5,0)))</f>
        <v>0</v>
      </c>
      <c r="N38">
        <f>IF('Player Guesses'!V38='Game Scores'!$P$14,20,IF('Player Guesses'!V38='Game Scores'!$N$14,8,IF('Player Guesses'!V38='Game Scores'!$O$14,5,0)))</f>
        <v>0</v>
      </c>
      <c r="O38">
        <f>IF('Player Guesses'!W38='Game Scores'!$P$15,20,IF('Player Guesses'!W38='Game Scores'!$N$15,8,IF('Player Guesses'!W38='Game Scores'!$O$15,5,0)))</f>
        <v>0</v>
      </c>
      <c r="P38">
        <f>IF('Player Guesses'!X38='Game Scores'!$P$16,20,IF('Player Guesses'!X38='Game Scores'!$N$16,8,IF('Player Guesses'!X38='Game Scores'!$O$16,5,0)))</f>
        <v>0</v>
      </c>
    </row>
    <row r="39" spans="1:16">
      <c r="A39" t="str">
        <f>'Player Guesses'!B39</f>
        <v>David Dalton</v>
      </c>
      <c r="B39">
        <f>IF('Player Guesses'!F39='Game Scores'!$P$2,20,IF('Player Guesses'!F39='Game Scores'!$N$2,8,IF('Player Guesses'!F39='Game Scores'!$O$2,5,0)))</f>
        <v>0</v>
      </c>
      <c r="C39">
        <f>IF('Player Guesses'!G39='Game Scores'!$P$3,20,IF('Player Guesses'!G39='Game Scores'!$N$3,8,IF('Player Guesses'!G39='Game Scores'!$O$3,5,0)))</f>
        <v>0</v>
      </c>
      <c r="D39">
        <f>IF('Player Guesses'!H39='Game Scores'!$P$4,20,IF('Player Guesses'!H39='Game Scores'!$N$4,8,IF('Player Guesses'!H39='Game Scores'!$O$4,5,0)))</f>
        <v>0</v>
      </c>
      <c r="E39">
        <f>IF('Player Guesses'!J39='Game Scores'!$P$5,20,IF('Player Guesses'!J39='Game Scores'!$N$5,8,IF('Player Guesses'!J39='Game Scores'!$O$5,5,0)))</f>
        <v>0</v>
      </c>
      <c r="F39">
        <f>IF('Player Guesses'!K39='Game Scores'!$P$6,20,IF('Player Guesses'!K39='Game Scores'!$N$6,8,IF('Player Guesses'!K39='Game Scores'!$O$6,5,0)))</f>
        <v>0</v>
      </c>
      <c r="G39">
        <f>IF('Player Guesses'!L39='Game Scores'!$P$7,20,IF('Player Guesses'!L39='Game Scores'!$N$7,8,IF('Player Guesses'!L39='Game Scores'!$O$7,5,0)))</f>
        <v>0</v>
      </c>
      <c r="H39">
        <f>IF('Player Guesses'!N39='Game Scores'!$P$8,20,IF('Player Guesses'!N39='Game Scores'!$N$8,8,IF('Player Guesses'!N39='Game Scores'!$O$8,5,0)))</f>
        <v>0</v>
      </c>
      <c r="I39">
        <f>IF('Player Guesses'!O39='Game Scores'!$P$9,20,IF('Player Guesses'!O39='Game Scores'!$N$9,8,IF('Player Guesses'!O39='Game Scores'!$O$9,5,0)))</f>
        <v>0</v>
      </c>
      <c r="J39">
        <f>IF('Player Guesses'!P39='Game Scores'!$P$10,20,IF('Player Guesses'!P39='Game Scores'!$N$10,8,IF('Player Guesses'!P39='Game Scores'!$O$10,5,0)))</f>
        <v>0</v>
      </c>
      <c r="K39">
        <f>IF('Player Guesses'!R39='Game Scores'!$P$11,20,IF('Player Guesses'!R39='Game Scores'!$N$11,8,IF('Player Guesses'!R39='Game Scores'!$O$11,5,0)))</f>
        <v>0</v>
      </c>
      <c r="L39">
        <f>IF('Player Guesses'!S39='Game Scores'!$P$12,20,IF('Player Guesses'!S39='Game Scores'!$N$12,8,IF('Player Guesses'!S39='Game Scores'!$O$12,5,0)))</f>
        <v>0</v>
      </c>
      <c r="M39">
        <f>IF('Player Guesses'!T39='Game Scores'!$P$13,20,IF('Player Guesses'!T39='Game Scores'!$N$13,8,IF('Player Guesses'!T39='Game Scores'!$O$13,5,0)))</f>
        <v>0</v>
      </c>
      <c r="N39">
        <f>IF('Player Guesses'!V39='Game Scores'!$P$14,20,IF('Player Guesses'!V39='Game Scores'!$N$14,8,IF('Player Guesses'!V39='Game Scores'!$O$14,5,0)))</f>
        <v>0</v>
      </c>
      <c r="O39">
        <f>IF('Player Guesses'!W39='Game Scores'!$P$15,20,IF('Player Guesses'!W39='Game Scores'!$N$15,8,IF('Player Guesses'!W39='Game Scores'!$O$15,5,0)))</f>
        <v>0</v>
      </c>
      <c r="P39">
        <f>IF('Player Guesses'!X39='Game Scores'!$P$16,20,IF('Player Guesses'!X39='Game Scores'!$N$16,8,IF('Player Guesses'!X39='Game Scores'!$O$16,5,0)))</f>
        <v>0</v>
      </c>
    </row>
    <row r="40" spans="1:16">
      <c r="A40" t="str">
        <f>'Player Guesses'!B40</f>
        <v>Ieuan Jones</v>
      </c>
      <c r="B40">
        <f>IF('Player Guesses'!F40='Game Scores'!$P$2,20,IF('Player Guesses'!F40='Game Scores'!$N$2,8,IF('Player Guesses'!F40='Game Scores'!$O$2,5,0)))</f>
        <v>0</v>
      </c>
      <c r="C40">
        <f>IF('Player Guesses'!G40='Game Scores'!$P$3,20,IF('Player Guesses'!G40='Game Scores'!$N$3,8,IF('Player Guesses'!G40='Game Scores'!$O$3,5,0)))</f>
        <v>0</v>
      </c>
      <c r="D40">
        <f>IF('Player Guesses'!H40='Game Scores'!$P$4,20,IF('Player Guesses'!H40='Game Scores'!$N$4,8,IF('Player Guesses'!H40='Game Scores'!$O$4,5,0)))</f>
        <v>0</v>
      </c>
      <c r="E40">
        <f>IF('Player Guesses'!J40='Game Scores'!$P$5,20,IF('Player Guesses'!J40='Game Scores'!$N$5,8,IF('Player Guesses'!J40='Game Scores'!$O$5,5,0)))</f>
        <v>0</v>
      </c>
      <c r="F40">
        <f>IF('Player Guesses'!K40='Game Scores'!$P$6,20,IF('Player Guesses'!K40='Game Scores'!$N$6,8,IF('Player Guesses'!K40='Game Scores'!$O$6,5,0)))</f>
        <v>0</v>
      </c>
      <c r="G40">
        <f>IF('Player Guesses'!L40='Game Scores'!$P$7,20,IF('Player Guesses'!L40='Game Scores'!$N$7,8,IF('Player Guesses'!L40='Game Scores'!$O$7,5,0)))</f>
        <v>0</v>
      </c>
      <c r="H40">
        <f>IF('Player Guesses'!N40='Game Scores'!$P$8,20,IF('Player Guesses'!N40='Game Scores'!$N$8,8,IF('Player Guesses'!N40='Game Scores'!$O$8,5,0)))</f>
        <v>0</v>
      </c>
      <c r="I40">
        <f>IF('Player Guesses'!O40='Game Scores'!$P$9,20,IF('Player Guesses'!O40='Game Scores'!$N$9,8,IF('Player Guesses'!O40='Game Scores'!$O$9,5,0)))</f>
        <v>0</v>
      </c>
      <c r="J40">
        <f>IF('Player Guesses'!P40='Game Scores'!$P$10,20,IF('Player Guesses'!P40='Game Scores'!$N$10,8,IF('Player Guesses'!P40='Game Scores'!$O$10,5,0)))</f>
        <v>0</v>
      </c>
      <c r="K40">
        <f>IF('Player Guesses'!R40='Game Scores'!$P$11,20,IF('Player Guesses'!R40='Game Scores'!$N$11,8,IF('Player Guesses'!R40='Game Scores'!$O$11,5,0)))</f>
        <v>0</v>
      </c>
      <c r="L40">
        <f>IF('Player Guesses'!S40='Game Scores'!$P$12,20,IF('Player Guesses'!S40='Game Scores'!$N$12,8,IF('Player Guesses'!S40='Game Scores'!$O$12,5,0)))</f>
        <v>0</v>
      </c>
      <c r="M40">
        <f>IF('Player Guesses'!T40='Game Scores'!$P$13,20,IF('Player Guesses'!T40='Game Scores'!$N$13,8,IF('Player Guesses'!T40='Game Scores'!$O$13,5,0)))</f>
        <v>0</v>
      </c>
      <c r="N40">
        <f>IF('Player Guesses'!V40='Game Scores'!$P$14,20,IF('Player Guesses'!V40='Game Scores'!$N$14,8,IF('Player Guesses'!V40='Game Scores'!$O$14,5,0)))</f>
        <v>0</v>
      </c>
      <c r="O40">
        <f>IF('Player Guesses'!W40='Game Scores'!$P$15,20,IF('Player Guesses'!W40='Game Scores'!$N$15,8,IF('Player Guesses'!W40='Game Scores'!$O$15,5,0)))</f>
        <v>0</v>
      </c>
      <c r="P40">
        <f>IF('Player Guesses'!X40='Game Scores'!$P$16,20,IF('Player Guesses'!X40='Game Scores'!$N$16,8,IF('Player Guesses'!X40='Game Scores'!$O$16,5,0)))</f>
        <v>0</v>
      </c>
    </row>
    <row r="41" spans="1:16">
      <c r="A41" t="str">
        <f>'Player Guesses'!B41</f>
        <v>Janet Reid</v>
      </c>
      <c r="B41">
        <f>IF('Player Guesses'!F41='Game Scores'!$P$2,20,IF('Player Guesses'!F41='Game Scores'!$N$2,8,IF('Player Guesses'!F41='Game Scores'!$O$2,5,0)))</f>
        <v>0</v>
      </c>
      <c r="C41">
        <f>IF('Player Guesses'!G41='Game Scores'!$P$3,20,IF('Player Guesses'!G41='Game Scores'!$N$3,8,IF('Player Guesses'!G41='Game Scores'!$O$3,5,0)))</f>
        <v>0</v>
      </c>
      <c r="D41">
        <f>IF('Player Guesses'!H41='Game Scores'!$P$4,20,IF('Player Guesses'!H41='Game Scores'!$N$4,8,IF('Player Guesses'!H41='Game Scores'!$O$4,5,0)))</f>
        <v>0</v>
      </c>
      <c r="E41">
        <f>IF('Player Guesses'!J41='Game Scores'!$P$5,20,IF('Player Guesses'!J41='Game Scores'!$N$5,8,IF('Player Guesses'!J41='Game Scores'!$O$5,5,0)))</f>
        <v>0</v>
      </c>
      <c r="F41">
        <f>IF('Player Guesses'!K41='Game Scores'!$P$6,20,IF('Player Guesses'!K41='Game Scores'!$N$6,8,IF('Player Guesses'!K41='Game Scores'!$O$6,5,0)))</f>
        <v>0</v>
      </c>
      <c r="G41">
        <f>IF('Player Guesses'!L41='Game Scores'!$P$7,20,IF('Player Guesses'!L41='Game Scores'!$N$7,8,IF('Player Guesses'!L41='Game Scores'!$O$7,5,0)))</f>
        <v>0</v>
      </c>
      <c r="H41">
        <f>IF('Player Guesses'!N41='Game Scores'!$P$8,20,IF('Player Guesses'!N41='Game Scores'!$N$8,8,IF('Player Guesses'!N41='Game Scores'!$O$8,5,0)))</f>
        <v>0</v>
      </c>
      <c r="I41">
        <f>IF('Player Guesses'!O41='Game Scores'!$P$9,20,IF('Player Guesses'!O41='Game Scores'!$N$9,8,IF('Player Guesses'!O41='Game Scores'!$O$9,5,0)))</f>
        <v>0</v>
      </c>
      <c r="J41">
        <f>IF('Player Guesses'!P41='Game Scores'!$P$10,20,IF('Player Guesses'!P41='Game Scores'!$N$10,8,IF('Player Guesses'!P41='Game Scores'!$O$10,5,0)))</f>
        <v>0</v>
      </c>
      <c r="K41">
        <f>IF('Player Guesses'!R41='Game Scores'!$P$11,20,IF('Player Guesses'!R41='Game Scores'!$N$11,8,IF('Player Guesses'!R41='Game Scores'!$O$11,5,0)))</f>
        <v>0</v>
      </c>
      <c r="L41">
        <f>IF('Player Guesses'!S41='Game Scores'!$P$12,20,IF('Player Guesses'!S41='Game Scores'!$N$12,8,IF('Player Guesses'!S41='Game Scores'!$O$12,5,0)))</f>
        <v>0</v>
      </c>
      <c r="M41">
        <f>IF('Player Guesses'!T41='Game Scores'!$P$13,20,IF('Player Guesses'!T41='Game Scores'!$N$13,8,IF('Player Guesses'!T41='Game Scores'!$O$13,5,0)))</f>
        <v>0</v>
      </c>
      <c r="N41">
        <f>IF('Player Guesses'!V41='Game Scores'!$P$14,20,IF('Player Guesses'!V41='Game Scores'!$N$14,8,IF('Player Guesses'!V41='Game Scores'!$O$14,5,0)))</f>
        <v>0</v>
      </c>
      <c r="O41">
        <f>IF('Player Guesses'!W41='Game Scores'!$P$15,20,IF('Player Guesses'!W41='Game Scores'!$N$15,8,IF('Player Guesses'!W41='Game Scores'!$O$15,5,0)))</f>
        <v>0</v>
      </c>
      <c r="P41">
        <f>IF('Player Guesses'!X41='Game Scores'!$P$16,20,IF('Player Guesses'!X41='Game Scores'!$N$16,8,IF('Player Guesses'!X41='Game Scores'!$O$16,5,0)))</f>
        <v>0</v>
      </c>
    </row>
    <row r="42" spans="1:16">
      <c r="A42" t="str">
        <f>'Player Guesses'!B42</f>
        <v>Louise Alsop</v>
      </c>
      <c r="B42">
        <f>IF('Player Guesses'!F42='Game Scores'!$P$2,20,IF('Player Guesses'!F42='Game Scores'!$N$2,8,IF('Player Guesses'!F42='Game Scores'!$O$2,5,0)))</f>
        <v>0</v>
      </c>
      <c r="C42">
        <f>IF('Player Guesses'!G42='Game Scores'!$P$3,20,IF('Player Guesses'!G42='Game Scores'!$N$3,8,IF('Player Guesses'!G42='Game Scores'!$O$3,5,0)))</f>
        <v>0</v>
      </c>
      <c r="D42">
        <f>IF('Player Guesses'!H42='Game Scores'!$P$4,20,IF('Player Guesses'!H42='Game Scores'!$N$4,8,IF('Player Guesses'!H42='Game Scores'!$O$4,5,0)))</f>
        <v>0</v>
      </c>
      <c r="E42">
        <f>IF('Player Guesses'!J42='Game Scores'!$P$5,20,IF('Player Guesses'!J42='Game Scores'!$N$5,8,IF('Player Guesses'!J42='Game Scores'!$O$5,5,0)))</f>
        <v>0</v>
      </c>
      <c r="F42">
        <f>IF('Player Guesses'!K42='Game Scores'!$P$6,20,IF('Player Guesses'!K42='Game Scores'!$N$6,8,IF('Player Guesses'!K42='Game Scores'!$O$6,5,0)))</f>
        <v>0</v>
      </c>
      <c r="G42">
        <f>IF('Player Guesses'!L42='Game Scores'!$P$7,20,IF('Player Guesses'!L42='Game Scores'!$N$7,8,IF('Player Guesses'!L42='Game Scores'!$O$7,5,0)))</f>
        <v>0</v>
      </c>
      <c r="H42">
        <f>IF('Player Guesses'!N42='Game Scores'!$P$8,20,IF('Player Guesses'!N42='Game Scores'!$N$8,8,IF('Player Guesses'!N42='Game Scores'!$O$8,5,0)))</f>
        <v>0</v>
      </c>
      <c r="I42">
        <f>IF('Player Guesses'!O42='Game Scores'!$P$9,20,IF('Player Guesses'!O42='Game Scores'!$N$9,8,IF('Player Guesses'!O42='Game Scores'!$O$9,5,0)))</f>
        <v>0</v>
      </c>
      <c r="J42">
        <f>IF('Player Guesses'!P42='Game Scores'!$P$10,20,IF('Player Guesses'!P42='Game Scores'!$N$10,8,IF('Player Guesses'!P42='Game Scores'!$O$10,5,0)))</f>
        <v>0</v>
      </c>
      <c r="K42">
        <f>IF('Player Guesses'!R42='Game Scores'!$P$11,20,IF('Player Guesses'!R42='Game Scores'!$N$11,8,IF('Player Guesses'!R42='Game Scores'!$O$11,5,0)))</f>
        <v>0</v>
      </c>
      <c r="L42">
        <f>IF('Player Guesses'!S42='Game Scores'!$P$12,20,IF('Player Guesses'!S42='Game Scores'!$N$12,8,IF('Player Guesses'!S42='Game Scores'!$O$12,5,0)))</f>
        <v>0</v>
      </c>
      <c r="M42">
        <f>IF('Player Guesses'!T42='Game Scores'!$P$13,20,IF('Player Guesses'!T42='Game Scores'!$N$13,8,IF('Player Guesses'!T42='Game Scores'!$O$13,5,0)))</f>
        <v>0</v>
      </c>
      <c r="N42">
        <f>IF('Player Guesses'!V42='Game Scores'!$P$14,20,IF('Player Guesses'!V42='Game Scores'!$N$14,8,IF('Player Guesses'!V42='Game Scores'!$O$14,5,0)))</f>
        <v>0</v>
      </c>
      <c r="O42">
        <f>IF('Player Guesses'!W42='Game Scores'!$P$15,20,IF('Player Guesses'!W42='Game Scores'!$N$15,8,IF('Player Guesses'!W42='Game Scores'!$O$15,5,0)))</f>
        <v>0</v>
      </c>
      <c r="P42">
        <f>IF('Player Guesses'!X42='Game Scores'!$P$16,20,IF('Player Guesses'!X42='Game Scores'!$N$16,8,IF('Player Guesses'!X42='Game Scores'!$O$16,5,0)))</f>
        <v>0</v>
      </c>
    </row>
    <row r="43" spans="1:16">
      <c r="A43" t="str">
        <f>'Player Guesses'!B43</f>
        <v>Morgan Burrows</v>
      </c>
      <c r="B43">
        <f>IF('Player Guesses'!F43='Game Scores'!$P$2,20,IF('Player Guesses'!F43='Game Scores'!$N$2,8,IF('Player Guesses'!F43='Game Scores'!$O$2,5,0)))</f>
        <v>0</v>
      </c>
      <c r="C43">
        <f>IF('Player Guesses'!G43='Game Scores'!$P$3,20,IF('Player Guesses'!G43='Game Scores'!$N$3,8,IF('Player Guesses'!G43='Game Scores'!$O$3,5,0)))</f>
        <v>0</v>
      </c>
      <c r="D43">
        <f>IF('Player Guesses'!H43='Game Scores'!$P$4,20,IF('Player Guesses'!H43='Game Scores'!$N$4,8,IF('Player Guesses'!H43='Game Scores'!$O$4,5,0)))</f>
        <v>0</v>
      </c>
      <c r="E43">
        <f>IF('Player Guesses'!J43='Game Scores'!$P$5,20,IF('Player Guesses'!J43='Game Scores'!$N$5,8,IF('Player Guesses'!J43='Game Scores'!$O$5,5,0)))</f>
        <v>0</v>
      </c>
      <c r="F43">
        <f>IF('Player Guesses'!K43='Game Scores'!$P$6,20,IF('Player Guesses'!K43='Game Scores'!$N$6,8,IF('Player Guesses'!K43='Game Scores'!$O$6,5,0)))</f>
        <v>0</v>
      </c>
      <c r="G43">
        <f>IF('Player Guesses'!L43='Game Scores'!$P$7,20,IF('Player Guesses'!L43='Game Scores'!$N$7,8,IF('Player Guesses'!L43='Game Scores'!$O$7,5,0)))</f>
        <v>0</v>
      </c>
      <c r="H43">
        <f>IF('Player Guesses'!N43='Game Scores'!$P$8,20,IF('Player Guesses'!N43='Game Scores'!$N$8,8,IF('Player Guesses'!N43='Game Scores'!$O$8,5,0)))</f>
        <v>0</v>
      </c>
      <c r="I43">
        <f>IF('Player Guesses'!O43='Game Scores'!$P$9,20,IF('Player Guesses'!O43='Game Scores'!$N$9,8,IF('Player Guesses'!O43='Game Scores'!$O$9,5,0)))</f>
        <v>0</v>
      </c>
      <c r="J43">
        <f>IF('Player Guesses'!P43='Game Scores'!$P$10,20,IF('Player Guesses'!P43='Game Scores'!$N$10,8,IF('Player Guesses'!P43='Game Scores'!$O$10,5,0)))</f>
        <v>0</v>
      </c>
      <c r="K43">
        <f>IF('Player Guesses'!R43='Game Scores'!$P$11,20,IF('Player Guesses'!R43='Game Scores'!$N$11,8,IF('Player Guesses'!R43='Game Scores'!$O$11,5,0)))</f>
        <v>0</v>
      </c>
      <c r="L43">
        <f>IF('Player Guesses'!S43='Game Scores'!$P$12,20,IF('Player Guesses'!S43='Game Scores'!$N$12,8,IF('Player Guesses'!S43='Game Scores'!$O$12,5,0)))</f>
        <v>0</v>
      </c>
      <c r="M43">
        <f>IF('Player Guesses'!T43='Game Scores'!$P$13,20,IF('Player Guesses'!T43='Game Scores'!$N$13,8,IF('Player Guesses'!T43='Game Scores'!$O$13,5,0)))</f>
        <v>0</v>
      </c>
      <c r="N43">
        <f>IF('Player Guesses'!V43='Game Scores'!$P$14,20,IF('Player Guesses'!V43='Game Scores'!$N$14,8,IF('Player Guesses'!V43='Game Scores'!$O$14,5,0)))</f>
        <v>0</v>
      </c>
      <c r="O43">
        <f>IF('Player Guesses'!W43='Game Scores'!$P$15,20,IF('Player Guesses'!W43='Game Scores'!$N$15,8,IF('Player Guesses'!W43='Game Scores'!$O$15,5,0)))</f>
        <v>0</v>
      </c>
      <c r="P43">
        <f>IF('Player Guesses'!X43='Game Scores'!$P$16,20,IF('Player Guesses'!X43='Game Scores'!$N$16,8,IF('Player Guesses'!X43='Game Scores'!$O$16,5,0)))</f>
        <v>0</v>
      </c>
    </row>
    <row r="44" spans="1:16">
      <c r="A44" t="str">
        <f>'Player Guesses'!B44</f>
        <v>Nick Bebbington</v>
      </c>
      <c r="B44">
        <f>IF('Player Guesses'!F44='Game Scores'!$P$2,20,IF('Player Guesses'!F44='Game Scores'!$N$2,8,IF('Player Guesses'!F44='Game Scores'!$O$2,5,0)))</f>
        <v>0</v>
      </c>
      <c r="C44">
        <f>IF('Player Guesses'!G44='Game Scores'!$P$3,20,IF('Player Guesses'!G44='Game Scores'!$N$3,8,IF('Player Guesses'!G44='Game Scores'!$O$3,5,0)))</f>
        <v>0</v>
      </c>
      <c r="D44">
        <f>IF('Player Guesses'!H44='Game Scores'!$P$4,20,IF('Player Guesses'!H44='Game Scores'!$N$4,8,IF('Player Guesses'!H44='Game Scores'!$O$4,5,0)))</f>
        <v>0</v>
      </c>
      <c r="E44">
        <f>IF('Player Guesses'!J44='Game Scores'!$P$5,20,IF('Player Guesses'!J44='Game Scores'!$N$5,8,IF('Player Guesses'!J44='Game Scores'!$O$5,5,0)))</f>
        <v>0</v>
      </c>
      <c r="F44">
        <f>IF('Player Guesses'!K44='Game Scores'!$P$6,20,IF('Player Guesses'!K44='Game Scores'!$N$6,8,IF('Player Guesses'!K44='Game Scores'!$O$6,5,0)))</f>
        <v>0</v>
      </c>
      <c r="G44">
        <f>IF('Player Guesses'!L44='Game Scores'!$P$7,20,IF('Player Guesses'!L44='Game Scores'!$N$7,8,IF('Player Guesses'!L44='Game Scores'!$O$7,5,0)))</f>
        <v>0</v>
      </c>
      <c r="H44">
        <f>IF('Player Guesses'!N44='Game Scores'!$P$8,20,IF('Player Guesses'!N44='Game Scores'!$N$8,8,IF('Player Guesses'!N44='Game Scores'!$O$8,5,0)))</f>
        <v>0</v>
      </c>
      <c r="I44">
        <f>IF('Player Guesses'!O44='Game Scores'!$P$9,20,IF('Player Guesses'!O44='Game Scores'!$N$9,8,IF('Player Guesses'!O44='Game Scores'!$O$9,5,0)))</f>
        <v>0</v>
      </c>
      <c r="J44">
        <f>IF('Player Guesses'!P44='Game Scores'!$P$10,20,IF('Player Guesses'!P44='Game Scores'!$N$10,8,IF('Player Guesses'!P44='Game Scores'!$O$10,5,0)))</f>
        <v>0</v>
      </c>
      <c r="K44">
        <f>IF('Player Guesses'!R44='Game Scores'!$P$11,20,IF('Player Guesses'!R44='Game Scores'!$N$11,8,IF('Player Guesses'!R44='Game Scores'!$O$11,5,0)))</f>
        <v>0</v>
      </c>
      <c r="L44">
        <f>IF('Player Guesses'!S44='Game Scores'!$P$12,20,IF('Player Guesses'!S44='Game Scores'!$N$12,8,IF('Player Guesses'!S44='Game Scores'!$O$12,5,0)))</f>
        <v>0</v>
      </c>
      <c r="M44">
        <f>IF('Player Guesses'!T44='Game Scores'!$P$13,20,IF('Player Guesses'!T44='Game Scores'!$N$13,8,IF('Player Guesses'!T44='Game Scores'!$O$13,5,0)))</f>
        <v>0</v>
      </c>
      <c r="N44">
        <f>IF('Player Guesses'!V44='Game Scores'!$P$14,20,IF('Player Guesses'!V44='Game Scores'!$N$14,8,IF('Player Guesses'!V44='Game Scores'!$O$14,5,0)))</f>
        <v>0</v>
      </c>
      <c r="O44">
        <f>IF('Player Guesses'!W44='Game Scores'!$P$15,20,IF('Player Guesses'!W44='Game Scores'!$N$15,8,IF('Player Guesses'!W44='Game Scores'!$O$15,5,0)))</f>
        <v>0</v>
      </c>
      <c r="P44">
        <f>IF('Player Guesses'!X44='Game Scores'!$P$16,20,IF('Player Guesses'!X44='Game Scores'!$N$16,8,IF('Player Guesses'!X44='Game Scores'!$O$16,5,0)))</f>
        <v>0</v>
      </c>
    </row>
    <row r="45" spans="1:16">
      <c r="A45" t="str">
        <f>'Player Guesses'!B45</f>
        <v>Pratik Patel</v>
      </c>
      <c r="B45">
        <f>IF('Player Guesses'!F45='Game Scores'!$P$2,20,IF('Player Guesses'!F45='Game Scores'!$N$2,8,IF('Player Guesses'!F45='Game Scores'!$O$2,5,0)))</f>
        <v>0</v>
      </c>
      <c r="C45">
        <f>IF('Player Guesses'!G45='Game Scores'!$P$3,20,IF('Player Guesses'!G45='Game Scores'!$N$3,8,IF('Player Guesses'!G45='Game Scores'!$O$3,5,0)))</f>
        <v>0</v>
      </c>
      <c r="D45">
        <f>IF('Player Guesses'!H45='Game Scores'!$P$4,20,IF('Player Guesses'!H45='Game Scores'!$N$4,8,IF('Player Guesses'!H45='Game Scores'!$O$4,5,0)))</f>
        <v>0</v>
      </c>
      <c r="E45">
        <f>IF('Player Guesses'!J45='Game Scores'!$P$5,20,IF('Player Guesses'!J45='Game Scores'!$N$5,8,IF('Player Guesses'!J45='Game Scores'!$O$5,5,0)))</f>
        <v>0</v>
      </c>
      <c r="F45">
        <f>IF('Player Guesses'!K45='Game Scores'!$P$6,20,IF('Player Guesses'!K45='Game Scores'!$N$6,8,IF('Player Guesses'!K45='Game Scores'!$O$6,5,0)))</f>
        <v>0</v>
      </c>
      <c r="G45">
        <f>IF('Player Guesses'!L45='Game Scores'!$P$7,20,IF('Player Guesses'!L45='Game Scores'!$N$7,8,IF('Player Guesses'!L45='Game Scores'!$O$7,5,0)))</f>
        <v>0</v>
      </c>
      <c r="H45">
        <f>IF('Player Guesses'!N45='Game Scores'!$P$8,20,IF('Player Guesses'!N45='Game Scores'!$N$8,8,IF('Player Guesses'!N45='Game Scores'!$O$8,5,0)))</f>
        <v>0</v>
      </c>
      <c r="I45">
        <f>IF('Player Guesses'!O45='Game Scores'!$P$9,20,IF('Player Guesses'!O45='Game Scores'!$N$9,8,IF('Player Guesses'!O45='Game Scores'!$O$9,5,0)))</f>
        <v>0</v>
      </c>
      <c r="J45">
        <f>IF('Player Guesses'!P45='Game Scores'!$P$10,20,IF('Player Guesses'!P45='Game Scores'!$N$10,8,IF('Player Guesses'!P45='Game Scores'!$O$10,5,0)))</f>
        <v>0</v>
      </c>
      <c r="K45">
        <f>IF('Player Guesses'!R45='Game Scores'!$P$11,20,IF('Player Guesses'!R45='Game Scores'!$N$11,8,IF('Player Guesses'!R45='Game Scores'!$O$11,5,0)))</f>
        <v>0</v>
      </c>
      <c r="L45">
        <f>IF('Player Guesses'!S45='Game Scores'!$P$12,20,IF('Player Guesses'!S45='Game Scores'!$N$12,8,IF('Player Guesses'!S45='Game Scores'!$O$12,5,0)))</f>
        <v>0</v>
      </c>
      <c r="M45">
        <f>IF('Player Guesses'!T45='Game Scores'!$P$13,20,IF('Player Guesses'!T45='Game Scores'!$N$13,8,IF('Player Guesses'!T45='Game Scores'!$O$13,5,0)))</f>
        <v>0</v>
      </c>
      <c r="N45">
        <f>IF('Player Guesses'!V45='Game Scores'!$P$14,20,IF('Player Guesses'!V45='Game Scores'!$N$14,8,IF('Player Guesses'!V45='Game Scores'!$O$14,5,0)))</f>
        <v>0</v>
      </c>
      <c r="O45">
        <f>IF('Player Guesses'!W45='Game Scores'!$P$15,20,IF('Player Guesses'!W45='Game Scores'!$N$15,8,IF('Player Guesses'!W45='Game Scores'!$O$15,5,0)))</f>
        <v>0</v>
      </c>
      <c r="P45">
        <f>IF('Player Guesses'!X45='Game Scores'!$P$16,20,IF('Player Guesses'!X45='Game Scores'!$N$16,8,IF('Player Guesses'!X45='Game Scores'!$O$16,5,0)))</f>
        <v>0</v>
      </c>
    </row>
    <row r="46" spans="1:16">
      <c r="A46" t="str">
        <f>'Player Guesses'!B46</f>
        <v>Sean Lawlor</v>
      </c>
      <c r="B46">
        <f>IF('Player Guesses'!F46='Game Scores'!$P$2,20,IF('Player Guesses'!F46='Game Scores'!$N$2,8,IF('Player Guesses'!F46='Game Scores'!$O$2,5,0)))</f>
        <v>0</v>
      </c>
      <c r="C46">
        <f>IF('Player Guesses'!G46='Game Scores'!$P$3,20,IF('Player Guesses'!G46='Game Scores'!$N$3,8,IF('Player Guesses'!G46='Game Scores'!$O$3,5,0)))</f>
        <v>0</v>
      </c>
      <c r="D46">
        <f>IF('Player Guesses'!H46='Game Scores'!$P$4,20,IF('Player Guesses'!H46='Game Scores'!$N$4,8,IF('Player Guesses'!H46='Game Scores'!$O$4,5,0)))</f>
        <v>0</v>
      </c>
      <c r="E46">
        <f>IF('Player Guesses'!J46='Game Scores'!$P$5,20,IF('Player Guesses'!J46='Game Scores'!$N$5,8,IF('Player Guesses'!J46='Game Scores'!$O$5,5,0)))</f>
        <v>0</v>
      </c>
      <c r="F46">
        <f>IF('Player Guesses'!K46='Game Scores'!$P$6,20,IF('Player Guesses'!K46='Game Scores'!$N$6,8,IF('Player Guesses'!K46='Game Scores'!$O$6,5,0)))</f>
        <v>0</v>
      </c>
      <c r="G46">
        <f>IF('Player Guesses'!L46='Game Scores'!$P$7,20,IF('Player Guesses'!L46='Game Scores'!$N$7,8,IF('Player Guesses'!L46='Game Scores'!$O$7,5,0)))</f>
        <v>0</v>
      </c>
      <c r="H46">
        <f>IF('Player Guesses'!N46='Game Scores'!$P$8,20,IF('Player Guesses'!N46='Game Scores'!$N$8,8,IF('Player Guesses'!N46='Game Scores'!$O$8,5,0)))</f>
        <v>0</v>
      </c>
      <c r="I46">
        <f>IF('Player Guesses'!O46='Game Scores'!$P$9,20,IF('Player Guesses'!O46='Game Scores'!$N$9,8,IF('Player Guesses'!O46='Game Scores'!$O$9,5,0)))</f>
        <v>0</v>
      </c>
      <c r="J46">
        <f>IF('Player Guesses'!P46='Game Scores'!$P$10,20,IF('Player Guesses'!P46='Game Scores'!$N$10,8,IF('Player Guesses'!P46='Game Scores'!$O$10,5,0)))</f>
        <v>0</v>
      </c>
      <c r="K46">
        <f>IF('Player Guesses'!R46='Game Scores'!$P$11,20,IF('Player Guesses'!R46='Game Scores'!$N$11,8,IF('Player Guesses'!R46='Game Scores'!$O$11,5,0)))</f>
        <v>0</v>
      </c>
      <c r="L46">
        <f>IF('Player Guesses'!S46='Game Scores'!$P$12,20,IF('Player Guesses'!S46='Game Scores'!$N$12,8,IF('Player Guesses'!S46='Game Scores'!$O$12,5,0)))</f>
        <v>0</v>
      </c>
      <c r="M46">
        <f>IF('Player Guesses'!T46='Game Scores'!$P$13,20,IF('Player Guesses'!T46='Game Scores'!$N$13,8,IF('Player Guesses'!T46='Game Scores'!$O$13,5,0)))</f>
        <v>0</v>
      </c>
      <c r="N46">
        <f>IF('Player Guesses'!V46='Game Scores'!$P$14,20,IF('Player Guesses'!V46='Game Scores'!$N$14,8,IF('Player Guesses'!V46='Game Scores'!$O$14,5,0)))</f>
        <v>0</v>
      </c>
      <c r="O46">
        <f>IF('Player Guesses'!W46='Game Scores'!$P$15,20,IF('Player Guesses'!W46='Game Scores'!$N$15,8,IF('Player Guesses'!W46='Game Scores'!$O$15,5,0)))</f>
        <v>0</v>
      </c>
      <c r="P46">
        <f>IF('Player Guesses'!X46='Game Scores'!$P$16,20,IF('Player Guesses'!X46='Game Scores'!$N$16,8,IF('Player Guesses'!X46='Game Scores'!$O$16,5,0)))</f>
        <v>0</v>
      </c>
    </row>
    <row r="47" spans="1:16">
      <c r="A47" t="str">
        <f>'Player Guesses'!B47</f>
        <v>Sue Horridge</v>
      </c>
      <c r="B47">
        <f>IF('Player Guesses'!F47='Game Scores'!$P$2,20,IF('Player Guesses'!F47='Game Scores'!$N$2,8,IF('Player Guesses'!F47='Game Scores'!$O$2,5,0)))</f>
        <v>0</v>
      </c>
      <c r="C47">
        <f>IF('Player Guesses'!G47='Game Scores'!$P$3,20,IF('Player Guesses'!G47='Game Scores'!$N$3,8,IF('Player Guesses'!G47='Game Scores'!$O$3,5,0)))</f>
        <v>0</v>
      </c>
      <c r="D47">
        <f>IF('Player Guesses'!H47='Game Scores'!$P$4,20,IF('Player Guesses'!H47='Game Scores'!$N$4,8,IF('Player Guesses'!H47='Game Scores'!$O$4,5,0)))</f>
        <v>0</v>
      </c>
      <c r="E47">
        <f>IF('Player Guesses'!J47='Game Scores'!$P$5,20,IF('Player Guesses'!J47='Game Scores'!$N$5,8,IF('Player Guesses'!J47='Game Scores'!$O$5,5,0)))</f>
        <v>0</v>
      </c>
      <c r="F47">
        <f>IF('Player Guesses'!K47='Game Scores'!$P$6,20,IF('Player Guesses'!K47='Game Scores'!$N$6,8,IF('Player Guesses'!K47='Game Scores'!$O$6,5,0)))</f>
        <v>0</v>
      </c>
      <c r="G47">
        <f>IF('Player Guesses'!L47='Game Scores'!$P$7,20,IF('Player Guesses'!L47='Game Scores'!$N$7,8,IF('Player Guesses'!L47='Game Scores'!$O$7,5,0)))</f>
        <v>0</v>
      </c>
      <c r="H47">
        <f>IF('Player Guesses'!N47='Game Scores'!$P$8,20,IF('Player Guesses'!N47='Game Scores'!$N$8,8,IF('Player Guesses'!N47='Game Scores'!$O$8,5,0)))</f>
        <v>0</v>
      </c>
      <c r="I47">
        <f>IF('Player Guesses'!O47='Game Scores'!$P$9,20,IF('Player Guesses'!O47='Game Scores'!$N$9,8,IF('Player Guesses'!O47='Game Scores'!$O$9,5,0)))</f>
        <v>0</v>
      </c>
      <c r="J47">
        <f>IF('Player Guesses'!P47='Game Scores'!$P$10,20,IF('Player Guesses'!P47='Game Scores'!$N$10,8,IF('Player Guesses'!P47='Game Scores'!$O$10,5,0)))</f>
        <v>0</v>
      </c>
      <c r="K47">
        <f>IF('Player Guesses'!R47='Game Scores'!$P$11,20,IF('Player Guesses'!R47='Game Scores'!$N$11,8,IF('Player Guesses'!R47='Game Scores'!$O$11,5,0)))</f>
        <v>0</v>
      </c>
      <c r="L47">
        <f>IF('Player Guesses'!S47='Game Scores'!$P$12,20,IF('Player Guesses'!S47='Game Scores'!$N$12,8,IF('Player Guesses'!S47='Game Scores'!$O$12,5,0)))</f>
        <v>0</v>
      </c>
      <c r="M47">
        <f>IF('Player Guesses'!T47='Game Scores'!$P$13,20,IF('Player Guesses'!T47='Game Scores'!$N$13,8,IF('Player Guesses'!T47='Game Scores'!$O$13,5,0)))</f>
        <v>0</v>
      </c>
      <c r="N47">
        <f>IF('Player Guesses'!V47='Game Scores'!$P$14,20,IF('Player Guesses'!V47='Game Scores'!$N$14,8,IF('Player Guesses'!V47='Game Scores'!$O$14,5,0)))</f>
        <v>0</v>
      </c>
      <c r="O47">
        <f>IF('Player Guesses'!W47='Game Scores'!$P$15,20,IF('Player Guesses'!W47='Game Scores'!$N$15,8,IF('Player Guesses'!W47='Game Scores'!$O$15,5,0)))</f>
        <v>0</v>
      </c>
      <c r="P47">
        <f>IF('Player Guesses'!X47='Game Scores'!$P$16,20,IF('Player Guesses'!X47='Game Scores'!$N$16,8,IF('Player Guesses'!X47='Game Scores'!$O$16,5,0)))</f>
        <v>0</v>
      </c>
    </row>
    <row r="48" spans="1:16">
      <c r="A48" t="str">
        <f>'Player Guesses'!B48</f>
        <v>Tom Dickson</v>
      </c>
      <c r="B48">
        <f>IF('Player Guesses'!F48='Game Scores'!$P$2,20,IF('Player Guesses'!F48='Game Scores'!$N$2,8,IF('Player Guesses'!F48='Game Scores'!$O$2,5,0)))</f>
        <v>0</v>
      </c>
      <c r="C48">
        <f>IF('Player Guesses'!G48='Game Scores'!$P$3,20,IF('Player Guesses'!G48='Game Scores'!$N$3,8,IF('Player Guesses'!G48='Game Scores'!$O$3,5,0)))</f>
        <v>0</v>
      </c>
      <c r="D48">
        <f>IF('Player Guesses'!H48='Game Scores'!$P$4,20,IF('Player Guesses'!H48='Game Scores'!$N$4,8,IF('Player Guesses'!H48='Game Scores'!$O$4,5,0)))</f>
        <v>0</v>
      </c>
      <c r="E48">
        <f>IF('Player Guesses'!J48='Game Scores'!$P$5,20,IF('Player Guesses'!J48='Game Scores'!$N$5,8,IF('Player Guesses'!J48='Game Scores'!$O$5,5,0)))</f>
        <v>0</v>
      </c>
      <c r="F48">
        <f>IF('Player Guesses'!K48='Game Scores'!$P$6,20,IF('Player Guesses'!K48='Game Scores'!$N$6,8,IF('Player Guesses'!K48='Game Scores'!$O$6,5,0)))</f>
        <v>0</v>
      </c>
      <c r="G48">
        <f>IF('Player Guesses'!L48='Game Scores'!$P$7,20,IF('Player Guesses'!L48='Game Scores'!$N$7,8,IF('Player Guesses'!L48='Game Scores'!$O$7,5,0)))</f>
        <v>0</v>
      </c>
      <c r="H48">
        <f>IF('Player Guesses'!N48='Game Scores'!$P$8,20,IF('Player Guesses'!N48='Game Scores'!$N$8,8,IF('Player Guesses'!N48='Game Scores'!$O$8,5,0)))</f>
        <v>0</v>
      </c>
      <c r="I48">
        <f>IF('Player Guesses'!O48='Game Scores'!$P$9,20,IF('Player Guesses'!O48='Game Scores'!$N$9,8,IF('Player Guesses'!O48='Game Scores'!$O$9,5,0)))</f>
        <v>0</v>
      </c>
      <c r="J48">
        <f>IF('Player Guesses'!P48='Game Scores'!$P$10,20,IF('Player Guesses'!P48='Game Scores'!$N$10,8,IF('Player Guesses'!P48='Game Scores'!$O$10,5,0)))</f>
        <v>0</v>
      </c>
      <c r="K48">
        <f>IF('Player Guesses'!R48='Game Scores'!$P$11,20,IF('Player Guesses'!R48='Game Scores'!$N$11,8,IF('Player Guesses'!R48='Game Scores'!$O$11,5,0)))</f>
        <v>0</v>
      </c>
      <c r="L48">
        <f>IF('Player Guesses'!S48='Game Scores'!$P$12,20,IF('Player Guesses'!S48='Game Scores'!$N$12,8,IF('Player Guesses'!S48='Game Scores'!$O$12,5,0)))</f>
        <v>0</v>
      </c>
      <c r="M48">
        <f>IF('Player Guesses'!T48='Game Scores'!$P$13,20,IF('Player Guesses'!T48='Game Scores'!$N$13,8,IF('Player Guesses'!T48='Game Scores'!$O$13,5,0)))</f>
        <v>0</v>
      </c>
      <c r="N48">
        <f>IF('Player Guesses'!V48='Game Scores'!$P$14,20,IF('Player Guesses'!V48='Game Scores'!$N$14,8,IF('Player Guesses'!V48='Game Scores'!$O$14,5,0)))</f>
        <v>0</v>
      </c>
      <c r="O48">
        <f>IF('Player Guesses'!W48='Game Scores'!$P$15,20,IF('Player Guesses'!W48='Game Scores'!$N$15,8,IF('Player Guesses'!W48='Game Scores'!$O$15,5,0)))</f>
        <v>0</v>
      </c>
      <c r="P48">
        <f>IF('Player Guesses'!X48='Game Scores'!$P$16,20,IF('Player Guesses'!X48='Game Scores'!$N$16,8,IF('Player Guesses'!X48='Game Scores'!$O$16,5,0)))</f>
        <v>0</v>
      </c>
    </row>
    <row r="49" spans="1:16">
      <c r="A49" t="str">
        <f>'Player Guesses'!B49</f>
        <v>Vandita Chandrani</v>
      </c>
      <c r="B49">
        <f>IF('Player Guesses'!F49='Game Scores'!$P$2,20,IF('Player Guesses'!F49='Game Scores'!$N$2,8,IF('Player Guesses'!F49='Game Scores'!$O$2,5,0)))</f>
        <v>0</v>
      </c>
      <c r="C49">
        <f>IF('Player Guesses'!G49='Game Scores'!$P$3,20,IF('Player Guesses'!G49='Game Scores'!$N$3,8,IF('Player Guesses'!G49='Game Scores'!$O$3,5,0)))</f>
        <v>0</v>
      </c>
      <c r="D49">
        <f>IF('Player Guesses'!H49='Game Scores'!$P$4,20,IF('Player Guesses'!H49='Game Scores'!$N$4,8,IF('Player Guesses'!H49='Game Scores'!$O$4,5,0)))</f>
        <v>0</v>
      </c>
      <c r="E49">
        <f>IF('Player Guesses'!J49='Game Scores'!$P$5,20,IF('Player Guesses'!J49='Game Scores'!$N$5,8,IF('Player Guesses'!J49='Game Scores'!$O$5,5,0)))</f>
        <v>0</v>
      </c>
      <c r="F49">
        <f>IF('Player Guesses'!K49='Game Scores'!$P$6,20,IF('Player Guesses'!K49='Game Scores'!$N$6,8,IF('Player Guesses'!K49='Game Scores'!$O$6,5,0)))</f>
        <v>0</v>
      </c>
      <c r="G49">
        <f>IF('Player Guesses'!L49='Game Scores'!$P$7,20,IF('Player Guesses'!L49='Game Scores'!$N$7,8,IF('Player Guesses'!L49='Game Scores'!$O$7,5,0)))</f>
        <v>0</v>
      </c>
      <c r="H49">
        <f>IF('Player Guesses'!N49='Game Scores'!$P$8,20,IF('Player Guesses'!N49='Game Scores'!$N$8,8,IF('Player Guesses'!N49='Game Scores'!$O$8,5,0)))</f>
        <v>0</v>
      </c>
      <c r="I49">
        <f>IF('Player Guesses'!O49='Game Scores'!$P$9,20,IF('Player Guesses'!O49='Game Scores'!$N$9,8,IF('Player Guesses'!O49='Game Scores'!$O$9,5,0)))</f>
        <v>0</v>
      </c>
      <c r="J49">
        <f>IF('Player Guesses'!P49='Game Scores'!$P$10,20,IF('Player Guesses'!P49='Game Scores'!$N$10,8,IF('Player Guesses'!P49='Game Scores'!$O$10,5,0)))</f>
        <v>0</v>
      </c>
      <c r="K49">
        <f>IF('Player Guesses'!R49='Game Scores'!$P$11,20,IF('Player Guesses'!R49='Game Scores'!$N$11,8,IF('Player Guesses'!R49='Game Scores'!$O$11,5,0)))</f>
        <v>0</v>
      </c>
      <c r="L49">
        <f>IF('Player Guesses'!S49='Game Scores'!$P$12,20,IF('Player Guesses'!S49='Game Scores'!$N$12,8,IF('Player Guesses'!S49='Game Scores'!$O$12,5,0)))</f>
        <v>0</v>
      </c>
      <c r="M49">
        <f>IF('Player Guesses'!T49='Game Scores'!$P$13,20,IF('Player Guesses'!T49='Game Scores'!$N$13,8,IF('Player Guesses'!T49='Game Scores'!$O$13,5,0)))</f>
        <v>0</v>
      </c>
      <c r="N49">
        <f>IF('Player Guesses'!V49='Game Scores'!$P$14,20,IF('Player Guesses'!V49='Game Scores'!$N$14,8,IF('Player Guesses'!V49='Game Scores'!$O$14,5,0)))</f>
        <v>0</v>
      </c>
      <c r="O49">
        <f>IF('Player Guesses'!W49='Game Scores'!$P$15,20,IF('Player Guesses'!W49='Game Scores'!$N$15,8,IF('Player Guesses'!W49='Game Scores'!$O$15,5,0)))</f>
        <v>0</v>
      </c>
      <c r="P49">
        <f>IF('Player Guesses'!X49='Game Scores'!$P$16,20,IF('Player Guesses'!X49='Game Scores'!$N$16,8,IF('Player Guesses'!X49='Game Scores'!$O$16,5,0)))</f>
        <v>0</v>
      </c>
    </row>
    <row r="50" spans="1:16">
      <c r="A50" t="str">
        <f>'Player Guesses'!B50</f>
        <v>z-spare</v>
      </c>
      <c r="B50">
        <f>IF('Player Guesses'!F50='Game Scores'!$P$2,20,IF('Player Guesses'!F50='Game Scores'!$N$2,8,IF('Player Guesses'!F50='Game Scores'!$O$2,5,0)))</f>
        <v>0</v>
      </c>
      <c r="C50">
        <f>IF('Player Guesses'!G50='Game Scores'!$P$3,20,IF('Player Guesses'!G50='Game Scores'!$N$3,8,IF('Player Guesses'!G50='Game Scores'!$O$3,5,0)))</f>
        <v>0</v>
      </c>
      <c r="D50">
        <f>IF('Player Guesses'!H50='Game Scores'!$P$4,20,IF('Player Guesses'!H50='Game Scores'!$N$4,8,IF('Player Guesses'!H50='Game Scores'!$O$4,5,0)))</f>
        <v>0</v>
      </c>
      <c r="E50">
        <f>IF('Player Guesses'!J50='Game Scores'!$P$5,20,IF('Player Guesses'!J50='Game Scores'!$N$5,8,IF('Player Guesses'!J50='Game Scores'!$O$5,5,0)))</f>
        <v>0</v>
      </c>
      <c r="F50">
        <f>IF('Player Guesses'!K50='Game Scores'!$P$6,20,IF('Player Guesses'!K50='Game Scores'!$N$6,8,IF('Player Guesses'!K50='Game Scores'!$O$6,5,0)))</f>
        <v>0</v>
      </c>
      <c r="G50">
        <f>IF('Player Guesses'!L50='Game Scores'!$P$7,20,IF('Player Guesses'!L50='Game Scores'!$N$7,8,IF('Player Guesses'!L50='Game Scores'!$O$7,5,0)))</f>
        <v>0</v>
      </c>
      <c r="H50">
        <f>IF('Player Guesses'!N50='Game Scores'!$P$8,20,IF('Player Guesses'!N50='Game Scores'!$N$8,8,IF('Player Guesses'!N50='Game Scores'!$O$8,5,0)))</f>
        <v>0</v>
      </c>
      <c r="I50">
        <f>IF('Player Guesses'!O50='Game Scores'!$P$9,20,IF('Player Guesses'!O50='Game Scores'!$N$9,8,IF('Player Guesses'!O50='Game Scores'!$O$9,5,0)))</f>
        <v>0</v>
      </c>
      <c r="J50">
        <f>IF('Player Guesses'!P50='Game Scores'!$P$10,20,IF('Player Guesses'!P50='Game Scores'!$N$10,8,IF('Player Guesses'!P50='Game Scores'!$O$10,5,0)))</f>
        <v>0</v>
      </c>
      <c r="K50">
        <f>IF('Player Guesses'!R50='Game Scores'!$P$11,20,IF('Player Guesses'!R50='Game Scores'!$N$11,8,IF('Player Guesses'!R50='Game Scores'!$O$11,5,0)))</f>
        <v>0</v>
      </c>
      <c r="L50">
        <f>IF('Player Guesses'!S50='Game Scores'!$P$12,20,IF('Player Guesses'!S50='Game Scores'!$N$12,8,IF('Player Guesses'!S50='Game Scores'!$O$12,5,0)))</f>
        <v>0</v>
      </c>
      <c r="M50">
        <f>IF('Player Guesses'!T50='Game Scores'!$P$13,20,IF('Player Guesses'!T50='Game Scores'!$N$13,8,IF('Player Guesses'!T50='Game Scores'!$O$13,5,0)))</f>
        <v>0</v>
      </c>
      <c r="N50">
        <f>IF('Player Guesses'!V50='Game Scores'!$P$14,20,IF('Player Guesses'!V50='Game Scores'!$N$14,8,IF('Player Guesses'!V50='Game Scores'!$O$14,5,0)))</f>
        <v>0</v>
      </c>
      <c r="O50">
        <f>IF('Player Guesses'!W50='Game Scores'!$P$15,20,IF('Player Guesses'!W50='Game Scores'!$N$15,8,IF('Player Guesses'!W50='Game Scores'!$O$15,5,0)))</f>
        <v>0</v>
      </c>
      <c r="P50">
        <f>IF('Player Guesses'!X50='Game Scores'!$P$16,20,IF('Player Guesses'!X50='Game Scores'!$N$16,8,IF('Player Guesses'!X50='Game Scores'!$O$16,5,0)))</f>
        <v>0</v>
      </c>
    </row>
    <row r="51" spans="1:16">
      <c r="A51" t="str">
        <f>'Player Guesses'!B51</f>
        <v>z-spare</v>
      </c>
      <c r="B51">
        <f>IF('Player Guesses'!F52='Game Scores'!$P$2,20,IF('Player Guesses'!F52='Game Scores'!$N$2,8,IF('Player Guesses'!F52='Game Scores'!$O$2,5,0)))</f>
        <v>0</v>
      </c>
      <c r="C51">
        <f>IF('Player Guesses'!G52='Game Scores'!$P$3,20,IF('Player Guesses'!G52='Game Scores'!$N$3,8,IF('Player Guesses'!G52='Game Scores'!$O$3,5,0)))</f>
        <v>0</v>
      </c>
      <c r="D51">
        <f>IF('Player Guesses'!H52='Game Scores'!$P$4,20,IF('Player Guesses'!H52='Game Scores'!$N$4,8,IF('Player Guesses'!H52='Game Scores'!$O$4,5,0)))</f>
        <v>0</v>
      </c>
      <c r="E51">
        <f>IF('Player Guesses'!J52='Game Scores'!$P$5,20,IF('Player Guesses'!J52='Game Scores'!$N$5,8,IF('Player Guesses'!J52='Game Scores'!$O$5,5,0)))</f>
        <v>0</v>
      </c>
      <c r="F51">
        <f>IF('Player Guesses'!K52='Game Scores'!$P$6,20,IF('Player Guesses'!K52='Game Scores'!$N$6,8,IF('Player Guesses'!K52='Game Scores'!$O$6,5,0)))</f>
        <v>0</v>
      </c>
      <c r="G51">
        <f>IF('Player Guesses'!L52='Game Scores'!$P$7,20,IF('Player Guesses'!L52='Game Scores'!$N$7,8,IF('Player Guesses'!L52='Game Scores'!$O$7,5,0)))</f>
        <v>0</v>
      </c>
      <c r="H51">
        <f>IF('Player Guesses'!N52='Game Scores'!$P$8,20,IF('Player Guesses'!N52='Game Scores'!$N$8,8,IF('Player Guesses'!N52='Game Scores'!$O$8,5,0)))</f>
        <v>0</v>
      </c>
      <c r="I51">
        <f>IF('Player Guesses'!O52='Game Scores'!$P$9,20,IF('Player Guesses'!O52='Game Scores'!$N$9,8,IF('Player Guesses'!O52='Game Scores'!$O$9,5,0)))</f>
        <v>0</v>
      </c>
      <c r="J51">
        <f>IF('Player Guesses'!P52='Game Scores'!$P$10,20,IF('Player Guesses'!P52='Game Scores'!$N$10,8,IF('Player Guesses'!P52='Game Scores'!$O$10,5,0)))</f>
        <v>0</v>
      </c>
      <c r="K51">
        <f>IF('Player Guesses'!R52='Game Scores'!$P$11,20,IF('Player Guesses'!R52='Game Scores'!$N$11,8,IF('Player Guesses'!R52='Game Scores'!$O$11,5,0)))</f>
        <v>0</v>
      </c>
      <c r="L51">
        <f>IF('Player Guesses'!S52='Game Scores'!$P$12,20,IF('Player Guesses'!S52='Game Scores'!$N$12,8,IF('Player Guesses'!S52='Game Scores'!$O$12,5,0)))</f>
        <v>0</v>
      </c>
      <c r="M51">
        <f>IF('Player Guesses'!T52='Game Scores'!$P$13,20,IF('Player Guesses'!T52='Game Scores'!$N$13,8,IF('Player Guesses'!T52='Game Scores'!$O$13,5,0)))</f>
        <v>0</v>
      </c>
      <c r="N51">
        <f>IF('Player Guesses'!V52='Game Scores'!$P$14,20,IF('Player Guesses'!V52='Game Scores'!$N$14,8,IF('Player Guesses'!V52='Game Scores'!$O$14,5,0)))</f>
        <v>0</v>
      </c>
      <c r="O51">
        <f>IF('Player Guesses'!W52='Game Scores'!$P$15,20,IF('Player Guesses'!W52='Game Scores'!$N$15,8,IF('Player Guesses'!W52='Game Scores'!$O$15,5,0)))</f>
        <v>0</v>
      </c>
      <c r="P51">
        <f>IF('Player Guesses'!X52='Game Scores'!$P$16,20,IF('Player Guesses'!X52='Game Scores'!$N$16,8,IF('Player Guesses'!X52='Game Scores'!$O$16,5,0)))</f>
        <v>0</v>
      </c>
    </row>
    <row r="52" spans="1:16">
      <c r="A52" t="str">
        <f>'Player Guesses'!B53</f>
        <v>z-spare</v>
      </c>
      <c r="B52">
        <f>IF('Player Guesses'!F53='Game Scores'!$P$2,20,IF('Player Guesses'!F53='Game Scores'!$N$2,8,IF('Player Guesses'!F53='Game Scores'!$O$2,5,0)))</f>
        <v>0</v>
      </c>
      <c r="C52">
        <f>IF('Player Guesses'!G53='Game Scores'!$P$3,20,IF('Player Guesses'!G53='Game Scores'!$N$3,8,IF('Player Guesses'!G53='Game Scores'!$O$3,5,0)))</f>
        <v>0</v>
      </c>
      <c r="D52">
        <f>IF('Player Guesses'!H53='Game Scores'!$P$4,20,IF('Player Guesses'!H53='Game Scores'!$N$4,8,IF('Player Guesses'!H53='Game Scores'!$O$4,5,0)))</f>
        <v>0</v>
      </c>
      <c r="E52">
        <f>IF('Player Guesses'!J53='Game Scores'!$P$5,20,IF('Player Guesses'!J53='Game Scores'!$N$5,8,IF('Player Guesses'!J53='Game Scores'!$O$5,5,0)))</f>
        <v>0</v>
      </c>
      <c r="F52">
        <f>IF('Player Guesses'!K53='Game Scores'!$P$6,20,IF('Player Guesses'!K53='Game Scores'!$N$6,8,IF('Player Guesses'!K53='Game Scores'!$O$6,5,0)))</f>
        <v>0</v>
      </c>
      <c r="G52">
        <f>IF('Player Guesses'!L53='Game Scores'!$P$7,20,IF('Player Guesses'!L53='Game Scores'!$N$7,8,IF('Player Guesses'!L53='Game Scores'!$O$7,5,0)))</f>
        <v>0</v>
      </c>
      <c r="H52">
        <f>IF('Player Guesses'!N53='Game Scores'!$P$8,20,IF('Player Guesses'!N53='Game Scores'!$N$8,8,IF('Player Guesses'!N53='Game Scores'!$O$8,5,0)))</f>
        <v>0</v>
      </c>
      <c r="I52">
        <f>IF('Player Guesses'!O53='Game Scores'!$P$9,20,IF('Player Guesses'!O53='Game Scores'!$N$9,8,IF('Player Guesses'!O53='Game Scores'!$O$9,5,0)))</f>
        <v>0</v>
      </c>
      <c r="J52">
        <f>IF('Player Guesses'!P53='Game Scores'!$P$10,20,IF('Player Guesses'!P53='Game Scores'!$N$10,8,IF('Player Guesses'!P53='Game Scores'!$O$10,5,0)))</f>
        <v>0</v>
      </c>
      <c r="K52">
        <f>IF('Player Guesses'!R53='Game Scores'!$P$11,20,IF('Player Guesses'!R53='Game Scores'!$N$11,8,IF('Player Guesses'!R53='Game Scores'!$O$11,5,0)))</f>
        <v>0</v>
      </c>
      <c r="L52">
        <f>IF('Player Guesses'!S53='Game Scores'!$P$12,20,IF('Player Guesses'!S53='Game Scores'!$N$12,8,IF('Player Guesses'!S53='Game Scores'!$O$12,5,0)))</f>
        <v>0</v>
      </c>
      <c r="M52">
        <f>IF('Player Guesses'!T53='Game Scores'!$P$13,20,IF('Player Guesses'!T53='Game Scores'!$N$13,8,IF('Player Guesses'!T53='Game Scores'!$O$13,5,0)))</f>
        <v>0</v>
      </c>
      <c r="N52">
        <f>IF('Player Guesses'!V53='Game Scores'!$P$14,20,IF('Player Guesses'!V53='Game Scores'!$N$14,8,IF('Player Guesses'!V53='Game Scores'!$O$14,5,0)))</f>
        <v>0</v>
      </c>
      <c r="O52">
        <f>IF('Player Guesses'!W53='Game Scores'!$P$15,20,IF('Player Guesses'!W53='Game Scores'!$N$15,8,IF('Player Guesses'!W53='Game Scores'!$O$15,5,0)))</f>
        <v>0</v>
      </c>
      <c r="P52">
        <f>IF('Player Guesses'!X53='Game Scores'!$P$16,20,IF('Player Guesses'!X53='Game Scores'!$N$16,8,IF('Player Guesses'!X53='Game Scores'!$O$16,5,0)))</f>
        <v>0</v>
      </c>
    </row>
    <row r="53" spans="1:16">
      <c r="A53" t="str">
        <f>'Player Guesses'!B54</f>
        <v>z-spare</v>
      </c>
      <c r="B53">
        <f>IF('Player Guesses'!F54='Game Scores'!$P$2,20,IF('Player Guesses'!F54='Game Scores'!$N$2,8,IF('Player Guesses'!F54='Game Scores'!$O$2,5,0)))</f>
        <v>0</v>
      </c>
      <c r="C53">
        <f>IF('Player Guesses'!G54='Game Scores'!$P$3,20,IF('Player Guesses'!G54='Game Scores'!$N$3,8,IF('Player Guesses'!G54='Game Scores'!$O$3,5,0)))</f>
        <v>0</v>
      </c>
      <c r="D53">
        <f>IF('Player Guesses'!H54='Game Scores'!$P$4,20,IF('Player Guesses'!H54='Game Scores'!$N$4,8,IF('Player Guesses'!H54='Game Scores'!$O$4,5,0)))</f>
        <v>0</v>
      </c>
      <c r="E53">
        <f>IF('Player Guesses'!J54='Game Scores'!$P$5,20,IF('Player Guesses'!J54='Game Scores'!$N$5,8,IF('Player Guesses'!J54='Game Scores'!$O$5,5,0)))</f>
        <v>0</v>
      </c>
      <c r="F53">
        <f>IF('Player Guesses'!K54='Game Scores'!$P$6,20,IF('Player Guesses'!K54='Game Scores'!$N$6,8,IF('Player Guesses'!K54='Game Scores'!$O$6,5,0)))</f>
        <v>0</v>
      </c>
      <c r="G53">
        <f>IF('Player Guesses'!L54='Game Scores'!$P$7,20,IF('Player Guesses'!L54='Game Scores'!$N$7,8,IF('Player Guesses'!L54='Game Scores'!$O$7,5,0)))</f>
        <v>0</v>
      </c>
      <c r="H53">
        <f>IF('Player Guesses'!N54='Game Scores'!$P$8,20,IF('Player Guesses'!N54='Game Scores'!$N$8,8,IF('Player Guesses'!N54='Game Scores'!$O$8,5,0)))</f>
        <v>0</v>
      </c>
      <c r="I53">
        <f>IF('Player Guesses'!O54='Game Scores'!$P$9,20,IF('Player Guesses'!O54='Game Scores'!$N$9,8,IF('Player Guesses'!O54='Game Scores'!$O$9,5,0)))</f>
        <v>0</v>
      </c>
      <c r="J53">
        <f>IF('Player Guesses'!P54='Game Scores'!$P$10,20,IF('Player Guesses'!P54='Game Scores'!$N$10,8,IF('Player Guesses'!P54='Game Scores'!$O$10,5,0)))</f>
        <v>0</v>
      </c>
      <c r="K53">
        <f>IF('Player Guesses'!R54='Game Scores'!$P$11,20,IF('Player Guesses'!R54='Game Scores'!$N$11,8,IF('Player Guesses'!R54='Game Scores'!$O$11,5,0)))</f>
        <v>0</v>
      </c>
      <c r="L53">
        <f>IF('Player Guesses'!S54='Game Scores'!$P$12,20,IF('Player Guesses'!S54='Game Scores'!$N$12,8,IF('Player Guesses'!S54='Game Scores'!$O$12,5,0)))</f>
        <v>0</v>
      </c>
      <c r="M53">
        <f>IF('Player Guesses'!T54='Game Scores'!$P$13,20,IF('Player Guesses'!T54='Game Scores'!$N$13,8,IF('Player Guesses'!T54='Game Scores'!$O$13,5,0)))</f>
        <v>0</v>
      </c>
      <c r="N53">
        <f>IF('Player Guesses'!V54='Game Scores'!$P$14,20,IF('Player Guesses'!V54='Game Scores'!$N$14,8,IF('Player Guesses'!V54='Game Scores'!$O$14,5,0)))</f>
        <v>0</v>
      </c>
      <c r="O53">
        <f>IF('Player Guesses'!W54='Game Scores'!$P$15,20,IF('Player Guesses'!W54='Game Scores'!$N$15,8,IF('Player Guesses'!W54='Game Scores'!$O$15,5,0)))</f>
        <v>0</v>
      </c>
      <c r="P53">
        <f>IF('Player Guesses'!X54='Game Scores'!$P$16,20,IF('Player Guesses'!X54='Game Scores'!$N$16,8,IF('Player Guesses'!X54='Game Scores'!$O$16,5,0)))</f>
        <v>0</v>
      </c>
    </row>
    <row r="54" spans="1:16">
      <c r="A54" t="str">
        <f>'Player Guesses'!B55</f>
        <v>z-spare</v>
      </c>
      <c r="B54">
        <f>IF('Player Guesses'!F55='Game Scores'!$P$2,20,IF('Player Guesses'!F55='Game Scores'!$N$2,8,IF('Player Guesses'!F55='Game Scores'!$O$2,5,0)))</f>
        <v>0</v>
      </c>
      <c r="C54">
        <f>IF('Player Guesses'!G55='Game Scores'!$P$3,20,IF('Player Guesses'!G55='Game Scores'!$N$3,8,IF('Player Guesses'!G55='Game Scores'!$O$3,5,0)))</f>
        <v>0</v>
      </c>
      <c r="D54">
        <f>IF('Player Guesses'!H55='Game Scores'!$P$4,20,IF('Player Guesses'!H55='Game Scores'!$N$4,8,IF('Player Guesses'!H55='Game Scores'!$O$4,5,0)))</f>
        <v>0</v>
      </c>
      <c r="E54">
        <f>IF('Player Guesses'!J55='Game Scores'!$P$5,20,IF('Player Guesses'!J55='Game Scores'!$N$5,8,IF('Player Guesses'!J55='Game Scores'!$O$5,5,0)))</f>
        <v>0</v>
      </c>
      <c r="F54">
        <f>IF('Player Guesses'!K55='Game Scores'!$P$6,20,IF('Player Guesses'!K55='Game Scores'!$N$6,8,IF('Player Guesses'!K55='Game Scores'!$O$6,5,0)))</f>
        <v>0</v>
      </c>
      <c r="G54">
        <f>IF('Player Guesses'!L55='Game Scores'!$P$7,20,IF('Player Guesses'!L55='Game Scores'!$N$7,8,IF('Player Guesses'!L55='Game Scores'!$O$7,5,0)))</f>
        <v>0</v>
      </c>
      <c r="H54">
        <f>IF('Player Guesses'!N55='Game Scores'!$P$8,20,IF('Player Guesses'!N55='Game Scores'!$N$8,8,IF('Player Guesses'!N55='Game Scores'!$O$8,5,0)))</f>
        <v>0</v>
      </c>
      <c r="I54">
        <f>IF('Player Guesses'!O55='Game Scores'!$P$9,20,IF('Player Guesses'!O55='Game Scores'!$N$9,8,IF('Player Guesses'!O55='Game Scores'!$O$9,5,0)))</f>
        <v>0</v>
      </c>
      <c r="J54">
        <f>IF('Player Guesses'!P55='Game Scores'!$P$10,20,IF('Player Guesses'!P55='Game Scores'!$N$10,8,IF('Player Guesses'!P55='Game Scores'!$O$10,5,0)))</f>
        <v>0</v>
      </c>
      <c r="K54">
        <f>IF('Player Guesses'!R55='Game Scores'!$P$11,20,IF('Player Guesses'!R55='Game Scores'!$N$11,8,IF('Player Guesses'!R55='Game Scores'!$O$11,5,0)))</f>
        <v>0</v>
      </c>
      <c r="L54">
        <f>IF('Player Guesses'!S55='Game Scores'!$P$12,20,IF('Player Guesses'!S55='Game Scores'!$N$12,8,IF('Player Guesses'!S55='Game Scores'!$O$12,5,0)))</f>
        <v>0</v>
      </c>
      <c r="M54">
        <f>IF('Player Guesses'!T55='Game Scores'!$P$13,20,IF('Player Guesses'!T55='Game Scores'!$N$13,8,IF('Player Guesses'!T55='Game Scores'!$O$13,5,0)))</f>
        <v>0</v>
      </c>
      <c r="N54">
        <f>IF('Player Guesses'!V55='Game Scores'!$P$14,20,IF('Player Guesses'!V55='Game Scores'!$N$14,8,IF('Player Guesses'!V55='Game Scores'!$O$14,5,0)))</f>
        <v>0</v>
      </c>
      <c r="O54">
        <f>IF('Player Guesses'!W55='Game Scores'!$P$15,20,IF('Player Guesses'!W55='Game Scores'!$N$15,8,IF('Player Guesses'!W55='Game Scores'!$O$15,5,0)))</f>
        <v>0</v>
      </c>
      <c r="P54">
        <f>IF('Player Guesses'!X55='Game Scores'!$P$16,20,IF('Player Guesses'!X55='Game Scores'!$N$16,8,IF('Player Guesses'!X55='Game Scores'!$O$16,5,0)))</f>
        <v>0</v>
      </c>
    </row>
    <row r="55" spans="1:16">
      <c r="A55" t="str">
        <f>'Player Guesses'!B56</f>
        <v>z-spare</v>
      </c>
      <c r="B55">
        <f>IF('Player Guesses'!F56='Game Scores'!$P$2,20,IF('Player Guesses'!F56='Game Scores'!$N$2,8,IF('Player Guesses'!F56='Game Scores'!$O$2,5,0)))</f>
        <v>0</v>
      </c>
      <c r="C55">
        <f>IF('Player Guesses'!G56='Game Scores'!$P$3,20,IF('Player Guesses'!G56='Game Scores'!$N$3,8,IF('Player Guesses'!G56='Game Scores'!$O$3,5,0)))</f>
        <v>0</v>
      </c>
      <c r="D55">
        <f>IF('Player Guesses'!H56='Game Scores'!$P$4,20,IF('Player Guesses'!H56='Game Scores'!$N$4,8,IF('Player Guesses'!H56='Game Scores'!$O$4,5,0)))</f>
        <v>0</v>
      </c>
      <c r="E55">
        <f>IF('Player Guesses'!J56='Game Scores'!$P$5,20,IF('Player Guesses'!J56='Game Scores'!$N$5,8,IF('Player Guesses'!J56='Game Scores'!$O$5,5,0)))</f>
        <v>0</v>
      </c>
      <c r="F55">
        <f>IF('Player Guesses'!K56='Game Scores'!$P$6,20,IF('Player Guesses'!K56='Game Scores'!$N$6,8,IF('Player Guesses'!K56='Game Scores'!$O$6,5,0)))</f>
        <v>0</v>
      </c>
      <c r="G55">
        <f>IF('Player Guesses'!L56='Game Scores'!$P$7,20,IF('Player Guesses'!L56='Game Scores'!$N$7,8,IF('Player Guesses'!L56='Game Scores'!$O$7,5,0)))</f>
        <v>0</v>
      </c>
      <c r="H55">
        <f>IF('Player Guesses'!N56='Game Scores'!$P$8,20,IF('Player Guesses'!N56='Game Scores'!$N$8,8,IF('Player Guesses'!N56='Game Scores'!$O$8,5,0)))</f>
        <v>0</v>
      </c>
      <c r="I55">
        <f>IF('Player Guesses'!O56='Game Scores'!$P$9,20,IF('Player Guesses'!O56='Game Scores'!$N$9,8,IF('Player Guesses'!O56='Game Scores'!$O$9,5,0)))</f>
        <v>0</v>
      </c>
      <c r="J55">
        <f>IF('Player Guesses'!P56='Game Scores'!$P$10,20,IF('Player Guesses'!P56='Game Scores'!$N$10,8,IF('Player Guesses'!P56='Game Scores'!$O$10,5,0)))</f>
        <v>0</v>
      </c>
      <c r="K55">
        <f>IF('Player Guesses'!R56='Game Scores'!$P$11,20,IF('Player Guesses'!R56='Game Scores'!$N$11,8,IF('Player Guesses'!R56='Game Scores'!$O$11,5,0)))</f>
        <v>0</v>
      </c>
      <c r="L55">
        <f>IF('Player Guesses'!S56='Game Scores'!$P$12,20,IF('Player Guesses'!S56='Game Scores'!$N$12,8,IF('Player Guesses'!S56='Game Scores'!$O$12,5,0)))</f>
        <v>0</v>
      </c>
      <c r="M55">
        <f>IF('Player Guesses'!T56='Game Scores'!$P$13,20,IF('Player Guesses'!T56='Game Scores'!$N$13,8,IF('Player Guesses'!T56='Game Scores'!$O$13,5,0)))</f>
        <v>0</v>
      </c>
      <c r="N55">
        <f>IF('Player Guesses'!V56='Game Scores'!$P$14,20,IF('Player Guesses'!V56='Game Scores'!$N$14,8,IF('Player Guesses'!V56='Game Scores'!$O$14,5,0)))</f>
        <v>0</v>
      </c>
      <c r="O55">
        <f>IF('Player Guesses'!W56='Game Scores'!$P$15,20,IF('Player Guesses'!W56='Game Scores'!$N$15,8,IF('Player Guesses'!W56='Game Scores'!$O$15,5,0)))</f>
        <v>0</v>
      </c>
      <c r="P55">
        <f>IF('Player Guesses'!X56='Game Scores'!$P$16,20,IF('Player Guesses'!X56='Game Scores'!$N$16,8,IF('Player Guesses'!X56='Game Scores'!$O$16,5,0)))</f>
        <v>0</v>
      </c>
    </row>
    <row r="56" spans="1:16">
      <c r="A56" t="str">
        <f>'Player Guesses'!B57</f>
        <v>z-spare</v>
      </c>
      <c r="B56">
        <f>IF('Player Guesses'!F57='Game Scores'!$P$2,20,IF('Player Guesses'!F57='Game Scores'!$N$2,8,IF('Player Guesses'!F57='Game Scores'!$O$2,5,0)))</f>
        <v>0</v>
      </c>
      <c r="C56">
        <f>IF('Player Guesses'!G57='Game Scores'!$P$3,20,IF('Player Guesses'!G57='Game Scores'!$N$3,8,IF('Player Guesses'!G57='Game Scores'!$O$3,5,0)))</f>
        <v>0</v>
      </c>
      <c r="D56">
        <f>IF('Player Guesses'!H57='Game Scores'!$P$4,20,IF('Player Guesses'!H57='Game Scores'!$N$4,8,IF('Player Guesses'!H57='Game Scores'!$O$4,5,0)))</f>
        <v>0</v>
      </c>
      <c r="E56">
        <f>IF('Player Guesses'!J57='Game Scores'!$P$5,20,IF('Player Guesses'!J57='Game Scores'!$N$5,8,IF('Player Guesses'!J57='Game Scores'!$O$5,5,0)))</f>
        <v>0</v>
      </c>
      <c r="F56">
        <f>IF('Player Guesses'!K57='Game Scores'!$P$6,20,IF('Player Guesses'!K57='Game Scores'!$N$6,8,IF('Player Guesses'!K57='Game Scores'!$O$6,5,0)))</f>
        <v>0</v>
      </c>
      <c r="G56">
        <f>IF('Player Guesses'!L57='Game Scores'!$P$7,20,IF('Player Guesses'!L57='Game Scores'!$N$7,8,IF('Player Guesses'!L57='Game Scores'!$O$7,5,0)))</f>
        <v>0</v>
      </c>
      <c r="H56">
        <f>IF('Player Guesses'!N57='Game Scores'!$P$8,20,IF('Player Guesses'!N57='Game Scores'!$N$8,8,IF('Player Guesses'!N57='Game Scores'!$O$8,5,0)))</f>
        <v>0</v>
      </c>
      <c r="I56">
        <f>IF('Player Guesses'!O57='Game Scores'!$P$9,20,IF('Player Guesses'!O57='Game Scores'!$N$9,8,IF('Player Guesses'!O57='Game Scores'!$O$9,5,0)))</f>
        <v>0</v>
      </c>
      <c r="J56">
        <f>IF('Player Guesses'!P57='Game Scores'!$P$10,20,IF('Player Guesses'!P57='Game Scores'!$N$10,8,IF('Player Guesses'!P57='Game Scores'!$O$10,5,0)))</f>
        <v>0</v>
      </c>
      <c r="K56">
        <f>IF('Player Guesses'!R57='Game Scores'!$P$11,20,IF('Player Guesses'!R57='Game Scores'!$N$11,8,IF('Player Guesses'!R57='Game Scores'!$O$11,5,0)))</f>
        <v>0</v>
      </c>
      <c r="L56">
        <f>IF('Player Guesses'!S57='Game Scores'!$P$12,20,IF('Player Guesses'!S57='Game Scores'!$N$12,8,IF('Player Guesses'!S57='Game Scores'!$O$12,5,0)))</f>
        <v>0</v>
      </c>
      <c r="M56">
        <f>IF('Player Guesses'!T57='Game Scores'!$P$13,20,IF('Player Guesses'!T57='Game Scores'!$N$13,8,IF('Player Guesses'!T57='Game Scores'!$O$13,5,0)))</f>
        <v>0</v>
      </c>
      <c r="N56">
        <f>IF('Player Guesses'!V57='Game Scores'!$P$14,20,IF('Player Guesses'!V57='Game Scores'!$N$14,8,IF('Player Guesses'!V57='Game Scores'!$O$14,5,0)))</f>
        <v>0</v>
      </c>
      <c r="O56">
        <f>IF('Player Guesses'!W57='Game Scores'!$P$15,20,IF('Player Guesses'!W57='Game Scores'!$N$15,8,IF('Player Guesses'!W57='Game Scores'!$O$15,5,0)))</f>
        <v>0</v>
      </c>
      <c r="P56">
        <f>IF('Player Guesses'!X57='Game Scores'!$P$16,20,IF('Player Guesses'!X57='Game Scores'!$N$16,8,IF('Player Guesses'!X57='Game Scores'!$O$16,5,0)))</f>
        <v>0</v>
      </c>
    </row>
    <row r="57" spans="1:16">
      <c r="A57" t="str">
        <f>'Player Guesses'!B58</f>
        <v>z-spare</v>
      </c>
      <c r="B57">
        <f>IF('Player Guesses'!F58='Game Scores'!$P$2,20,IF('Player Guesses'!F58='Game Scores'!$N$2,8,IF('Player Guesses'!F58='Game Scores'!$O$2,5,0)))</f>
        <v>0</v>
      </c>
      <c r="C57">
        <f>IF('Player Guesses'!G58='Game Scores'!$P$3,20,IF('Player Guesses'!G58='Game Scores'!$N$3,8,IF('Player Guesses'!G58='Game Scores'!$O$3,5,0)))</f>
        <v>0</v>
      </c>
      <c r="D57">
        <f>IF('Player Guesses'!H58='Game Scores'!$P$4,20,IF('Player Guesses'!H58='Game Scores'!$N$4,8,IF('Player Guesses'!H58='Game Scores'!$O$4,5,0)))</f>
        <v>0</v>
      </c>
      <c r="E57">
        <f>IF('Player Guesses'!J58='Game Scores'!$P$5,20,IF('Player Guesses'!J58='Game Scores'!$N$5,8,IF('Player Guesses'!J58='Game Scores'!$O$5,5,0)))</f>
        <v>0</v>
      </c>
      <c r="F57">
        <f>IF('Player Guesses'!K58='Game Scores'!$P$6,20,IF('Player Guesses'!K58='Game Scores'!$N$6,8,IF('Player Guesses'!K58='Game Scores'!$O$6,5,0)))</f>
        <v>0</v>
      </c>
      <c r="G57">
        <f>IF('Player Guesses'!L58='Game Scores'!$P$7,20,IF('Player Guesses'!L58='Game Scores'!$N$7,8,IF('Player Guesses'!L58='Game Scores'!$O$7,5,0)))</f>
        <v>0</v>
      </c>
      <c r="H57">
        <f>IF('Player Guesses'!N58='Game Scores'!$P$8,20,IF('Player Guesses'!N58='Game Scores'!$N$8,8,IF('Player Guesses'!N58='Game Scores'!$O$8,5,0)))</f>
        <v>0</v>
      </c>
      <c r="I57">
        <f>IF('Player Guesses'!O58='Game Scores'!$P$9,20,IF('Player Guesses'!O58='Game Scores'!$N$9,8,IF('Player Guesses'!O58='Game Scores'!$O$9,5,0)))</f>
        <v>0</v>
      </c>
      <c r="J57">
        <f>IF('Player Guesses'!P58='Game Scores'!$P$10,20,IF('Player Guesses'!P58='Game Scores'!$N$10,8,IF('Player Guesses'!P58='Game Scores'!$O$10,5,0)))</f>
        <v>0</v>
      </c>
      <c r="K57">
        <f>IF('Player Guesses'!R58='Game Scores'!$P$11,20,IF('Player Guesses'!R58='Game Scores'!$N$11,8,IF('Player Guesses'!R58='Game Scores'!$O$11,5,0)))</f>
        <v>0</v>
      </c>
      <c r="L57">
        <f>IF('Player Guesses'!S58='Game Scores'!$P$12,20,IF('Player Guesses'!S58='Game Scores'!$N$12,8,IF('Player Guesses'!S58='Game Scores'!$O$12,5,0)))</f>
        <v>0</v>
      </c>
      <c r="M57">
        <f>IF('Player Guesses'!T58='Game Scores'!$P$13,20,IF('Player Guesses'!T58='Game Scores'!$N$13,8,IF('Player Guesses'!T58='Game Scores'!$O$13,5,0)))</f>
        <v>0</v>
      </c>
      <c r="N57">
        <f>IF('Player Guesses'!V58='Game Scores'!$P$14,20,IF('Player Guesses'!V58='Game Scores'!$N$14,8,IF('Player Guesses'!V58='Game Scores'!$O$14,5,0)))</f>
        <v>0</v>
      </c>
      <c r="O57">
        <f>IF('Player Guesses'!W58='Game Scores'!$P$15,20,IF('Player Guesses'!W58='Game Scores'!$N$15,8,IF('Player Guesses'!W58='Game Scores'!$O$15,5,0)))</f>
        <v>0</v>
      </c>
      <c r="P57">
        <f>IF('Player Guesses'!X58='Game Scores'!$P$16,20,IF('Player Guesses'!X58='Game Scores'!$N$16,8,IF('Player Guesses'!X58='Game Scores'!$O$16,5,0)))</f>
        <v>0</v>
      </c>
    </row>
    <row r="58" spans="1:16">
      <c r="A58" t="str">
        <f>'Player Guesses'!B59</f>
        <v>z-spare</v>
      </c>
      <c r="B58">
        <f>IF('Player Guesses'!F59='Game Scores'!$P$2,20,IF('Player Guesses'!F59='Game Scores'!$N$2,8,IF('Player Guesses'!F59='Game Scores'!$O$2,5,0)))</f>
        <v>0</v>
      </c>
      <c r="C58">
        <f>IF('Player Guesses'!G59='Game Scores'!$P$3,20,IF('Player Guesses'!G59='Game Scores'!$N$3,8,IF('Player Guesses'!G59='Game Scores'!$O$3,5,0)))</f>
        <v>0</v>
      </c>
      <c r="D58">
        <f>IF('Player Guesses'!H59='Game Scores'!$P$4,20,IF('Player Guesses'!H59='Game Scores'!$N$4,8,IF('Player Guesses'!H59='Game Scores'!$O$4,5,0)))</f>
        <v>0</v>
      </c>
      <c r="E58">
        <f>IF('Player Guesses'!J59='Game Scores'!$P$5,20,IF('Player Guesses'!J59='Game Scores'!$N$5,8,IF('Player Guesses'!J59='Game Scores'!$O$5,5,0)))</f>
        <v>0</v>
      </c>
      <c r="F58">
        <f>IF('Player Guesses'!K59='Game Scores'!$P$6,20,IF('Player Guesses'!K59='Game Scores'!$N$6,8,IF('Player Guesses'!K59='Game Scores'!$O$6,5,0)))</f>
        <v>0</v>
      </c>
      <c r="G58">
        <f>IF('Player Guesses'!L59='Game Scores'!$P$7,20,IF('Player Guesses'!L59='Game Scores'!$N$7,8,IF('Player Guesses'!L59='Game Scores'!$O$7,5,0)))</f>
        <v>0</v>
      </c>
      <c r="H58">
        <f>IF('Player Guesses'!N59='Game Scores'!$P$8,20,IF('Player Guesses'!N59='Game Scores'!$N$8,8,IF('Player Guesses'!N59='Game Scores'!$O$8,5,0)))</f>
        <v>0</v>
      </c>
      <c r="I58">
        <f>IF('Player Guesses'!O59='Game Scores'!$P$9,20,IF('Player Guesses'!O59='Game Scores'!$N$9,8,IF('Player Guesses'!O59='Game Scores'!$O$9,5,0)))</f>
        <v>0</v>
      </c>
      <c r="J58">
        <f>IF('Player Guesses'!P59='Game Scores'!$P$10,20,IF('Player Guesses'!P59='Game Scores'!$N$10,8,IF('Player Guesses'!P59='Game Scores'!$O$10,5,0)))</f>
        <v>0</v>
      </c>
      <c r="K58">
        <f>IF('Player Guesses'!R59='Game Scores'!$P$11,20,IF('Player Guesses'!R59='Game Scores'!$N$11,8,IF('Player Guesses'!R59='Game Scores'!$O$11,5,0)))</f>
        <v>0</v>
      </c>
      <c r="L58">
        <f>IF('Player Guesses'!S59='Game Scores'!$P$12,20,IF('Player Guesses'!S59='Game Scores'!$N$12,8,IF('Player Guesses'!S59='Game Scores'!$O$12,5,0)))</f>
        <v>0</v>
      </c>
      <c r="M58">
        <f>IF('Player Guesses'!T59='Game Scores'!$P$13,20,IF('Player Guesses'!T59='Game Scores'!$N$13,8,IF('Player Guesses'!T59='Game Scores'!$O$13,5,0)))</f>
        <v>0</v>
      </c>
      <c r="N58">
        <f>IF('Player Guesses'!V59='Game Scores'!$P$14,20,IF('Player Guesses'!V59='Game Scores'!$N$14,8,IF('Player Guesses'!V59='Game Scores'!$O$14,5,0)))</f>
        <v>0</v>
      </c>
      <c r="O58">
        <f>IF('Player Guesses'!W59='Game Scores'!$P$15,20,IF('Player Guesses'!W59='Game Scores'!$N$15,8,IF('Player Guesses'!W59='Game Scores'!$O$15,5,0)))</f>
        <v>0</v>
      </c>
      <c r="P58">
        <f>IF('Player Guesses'!X59='Game Scores'!$P$16,20,IF('Player Guesses'!X59='Game Scores'!$N$16,8,IF('Player Guesses'!X59='Game Scores'!$O$16,5,0)))</f>
        <v>0</v>
      </c>
    </row>
    <row r="59" spans="1:16">
      <c r="A59" t="str">
        <f>'Player Guesses'!B60</f>
        <v>z-spare</v>
      </c>
      <c r="B59">
        <f>IF('Player Guesses'!F60='Game Scores'!$P$2,20,IF('Player Guesses'!F60='Game Scores'!$N$2,8,IF('Player Guesses'!F60='Game Scores'!$O$2,5,0)))</f>
        <v>0</v>
      </c>
      <c r="C59">
        <f>IF('Player Guesses'!G60='Game Scores'!$P$3,20,IF('Player Guesses'!G60='Game Scores'!$N$3,8,IF('Player Guesses'!G60='Game Scores'!$O$3,5,0)))</f>
        <v>0</v>
      </c>
      <c r="D59">
        <f>IF('Player Guesses'!H60='Game Scores'!$P$4,20,IF('Player Guesses'!H60='Game Scores'!$N$4,8,IF('Player Guesses'!H60='Game Scores'!$O$4,5,0)))</f>
        <v>0</v>
      </c>
      <c r="E59">
        <f>IF('Player Guesses'!J60='Game Scores'!$P$5,20,IF('Player Guesses'!J60='Game Scores'!$N$5,8,IF('Player Guesses'!J60='Game Scores'!$O$5,5,0)))</f>
        <v>0</v>
      </c>
      <c r="F59">
        <f>IF('Player Guesses'!K60='Game Scores'!$P$6,20,IF('Player Guesses'!K60='Game Scores'!$N$6,8,IF('Player Guesses'!K60='Game Scores'!$O$6,5,0)))</f>
        <v>0</v>
      </c>
      <c r="G59">
        <f>IF('Player Guesses'!L60='Game Scores'!$P$7,20,IF('Player Guesses'!L60='Game Scores'!$N$7,8,IF('Player Guesses'!L60='Game Scores'!$O$7,5,0)))</f>
        <v>0</v>
      </c>
      <c r="H59">
        <f>IF('Player Guesses'!N60='Game Scores'!$P$8,20,IF('Player Guesses'!N60='Game Scores'!$N$8,8,IF('Player Guesses'!N60='Game Scores'!$O$8,5,0)))</f>
        <v>0</v>
      </c>
      <c r="I59">
        <f>IF('Player Guesses'!O60='Game Scores'!$P$9,20,IF('Player Guesses'!O60='Game Scores'!$N$9,8,IF('Player Guesses'!O60='Game Scores'!$O$9,5,0)))</f>
        <v>0</v>
      </c>
      <c r="J59">
        <f>IF('Player Guesses'!P60='Game Scores'!$P$10,20,IF('Player Guesses'!P60='Game Scores'!$N$10,8,IF('Player Guesses'!P60='Game Scores'!$O$10,5,0)))</f>
        <v>0</v>
      </c>
      <c r="K59">
        <f>IF('Player Guesses'!R60='Game Scores'!$P$11,20,IF('Player Guesses'!R60='Game Scores'!$N$11,8,IF('Player Guesses'!R60='Game Scores'!$O$11,5,0)))</f>
        <v>0</v>
      </c>
      <c r="L59">
        <f>IF('Player Guesses'!S60='Game Scores'!$P$12,20,IF('Player Guesses'!S60='Game Scores'!$N$12,8,IF('Player Guesses'!S60='Game Scores'!$O$12,5,0)))</f>
        <v>0</v>
      </c>
      <c r="M59">
        <f>IF('Player Guesses'!T60='Game Scores'!$P$13,20,IF('Player Guesses'!T60='Game Scores'!$N$13,8,IF('Player Guesses'!T60='Game Scores'!$O$13,5,0)))</f>
        <v>0</v>
      </c>
      <c r="N59">
        <f>IF('Player Guesses'!V60='Game Scores'!$P$14,20,IF('Player Guesses'!V60='Game Scores'!$N$14,8,IF('Player Guesses'!V60='Game Scores'!$O$14,5,0)))</f>
        <v>0</v>
      </c>
      <c r="O59">
        <f>IF('Player Guesses'!W60='Game Scores'!$P$15,20,IF('Player Guesses'!W60='Game Scores'!$N$15,8,IF('Player Guesses'!W60='Game Scores'!$O$15,5,0)))</f>
        <v>0</v>
      </c>
      <c r="P59">
        <f>IF('Player Guesses'!X60='Game Scores'!$P$16,20,IF('Player Guesses'!X60='Game Scores'!$N$16,8,IF('Player Guesses'!X60='Game Scores'!$O$16,5,0)))</f>
        <v>0</v>
      </c>
    </row>
  </sheetData>
  <sheetProtection sheet="1" selectLockedCells="1"/>
  <sortState xmlns:xlrd2="http://schemas.microsoft.com/office/spreadsheetml/2017/richdata2" ref="A4:P59">
    <sortCondition ref="A4"/>
  </sortState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C9030-E55D-427C-B90E-F3959546AF92}">
  <dimension ref="A1:U59"/>
  <sheetViews>
    <sheetView workbookViewId="0">
      <pane xSplit="1" ySplit="3" topLeftCell="B19" activePane="bottomRight" state="frozen"/>
      <selection pane="bottomRight" activeCell="C9" sqref="C9"/>
      <selection pane="bottomLeft" activeCell="A4" sqref="A4"/>
      <selection pane="topRight" activeCell="B1" sqref="B1"/>
    </sheetView>
  </sheetViews>
  <sheetFormatPr defaultRowHeight="12.75"/>
  <cols>
    <col min="1" max="1" width="34" bestFit="1" customWidth="1"/>
    <col min="2" max="2" width="36.28515625" bestFit="1" customWidth="1"/>
    <col min="3" max="3" width="36" bestFit="1" customWidth="1"/>
    <col min="4" max="4" width="35.7109375" bestFit="1" customWidth="1"/>
    <col min="5" max="5" width="31.28515625" customWidth="1"/>
    <col min="6" max="6" width="34" bestFit="1" customWidth="1"/>
    <col min="7" max="7" width="37.28515625" bestFit="1" customWidth="1"/>
    <col min="8" max="8" width="32.28515625" bestFit="1" customWidth="1"/>
    <col min="9" max="9" width="10.42578125" bestFit="1" customWidth="1"/>
    <col min="10" max="10" width="34" bestFit="1" customWidth="1"/>
    <col min="11" max="11" width="34.28515625" bestFit="1" customWidth="1"/>
    <col min="12" max="12" width="35.42578125" bestFit="1" customWidth="1"/>
    <col min="13" max="13" width="10.42578125" bestFit="1" customWidth="1"/>
    <col min="14" max="14" width="32" bestFit="1" customWidth="1"/>
    <col min="15" max="15" width="35.28515625" bestFit="1" customWidth="1"/>
    <col min="16" max="16" width="36.28515625" bestFit="1" customWidth="1"/>
    <col min="17" max="17" width="10.42578125" bestFit="1" customWidth="1"/>
    <col min="18" max="18" width="35.85546875" bestFit="1" customWidth="1"/>
    <col min="19" max="19" width="33.28515625" bestFit="1" customWidth="1"/>
    <col min="20" max="20" width="34.42578125" bestFit="1" customWidth="1"/>
    <col min="21" max="21" width="10.42578125" bestFit="1" customWidth="1"/>
  </cols>
  <sheetData>
    <row r="1" spans="1:21">
      <c r="B1" s="125" t="s">
        <v>173</v>
      </c>
    </row>
    <row r="3" spans="1:21">
      <c r="A3" t="s">
        <v>9</v>
      </c>
      <c r="B3" t="s">
        <v>174</v>
      </c>
      <c r="C3" t="s">
        <v>175</v>
      </c>
      <c r="D3" t="s">
        <v>176</v>
      </c>
      <c r="E3" t="s">
        <v>177</v>
      </c>
      <c r="F3" t="s">
        <v>178</v>
      </c>
      <c r="G3" t="s">
        <v>179</v>
      </c>
      <c r="H3" t="s">
        <v>180</v>
      </c>
      <c r="I3" t="s">
        <v>21</v>
      </c>
      <c r="J3" t="s">
        <v>181</v>
      </c>
      <c r="K3" t="s">
        <v>182</v>
      </c>
      <c r="L3" t="s">
        <v>183</v>
      </c>
      <c r="M3" t="s">
        <v>25</v>
      </c>
      <c r="N3" t="s">
        <v>184</v>
      </c>
      <c r="O3" t="s">
        <v>185</v>
      </c>
      <c r="P3" t="s">
        <v>186</v>
      </c>
      <c r="Q3" t="s">
        <v>29</v>
      </c>
      <c r="R3" t="s">
        <v>187</v>
      </c>
      <c r="S3" t="s">
        <v>188</v>
      </c>
      <c r="T3" t="s">
        <v>189</v>
      </c>
      <c r="U3" t="s">
        <v>33</v>
      </c>
    </row>
    <row r="4" spans="1:21">
      <c r="A4" t="str">
        <f>'Player Guesses'!A4</f>
        <v>aswaden@beckgreener.com</v>
      </c>
      <c r="B4" t="str">
        <f>_xlfn.CONCAT('Player Guesses'!F$3, " : ",IF( 'Player Guesses'!F4=1,"Big Home Win", IF( 'Player Guesses'!F4=2,"Small Home Win",IF( 'Player Guesses'!F4=3,"Draw",IF( 'Player Guesses'!F4=4,"Small Away Win",IF( 'Player Guesses'!F4=5,"Big Away WIn","No Prediction Logged"))))))</f>
        <v>Ireland v Wales : Big Home Win</v>
      </c>
      <c r="C4" t="str">
        <f>_xlfn.CONCAT('Player Guesses'!G$3, " : ",IF( 'Player Guesses'!G4=1,"Big Home Win", IF( 'Player Guesses'!G4=2,"Small Home Win",IF( 'Player Guesses'!G4=3,"Draw",IF( 'Player Guesses'!G4=4,"Small Away Win",IF( 'Player Guesses'!G4=5,"Big Away WIn","No Prediction Logged"))))))</f>
        <v>Scotland v England : Small Home Win</v>
      </c>
      <c r="D4" t="str">
        <f>_xlfn.CONCAT('Player Guesses'!H$3, " : ",IF( 'Player Guesses'!H4=1,"Big Home Win", IF( 'Player Guesses'!H4=2,"Small Home Win",IF( 'Player Guesses'!H4=3,"Draw",IF( 'Player Guesses'!H4=4,"Small Away Win",IF( 'Player Guesses'!H4=5,"Big Away WIn","No Prediction Logged"))))))</f>
        <v>France v Italy : Big Home Win</v>
      </c>
      <c r="E4" t="str">
        <f>_xlfn.CONCAT("Total score for three matches : ",'Player Guesses'!I4)</f>
        <v>Total score for three matches : 132</v>
      </c>
      <c r="F4" t="str">
        <f>_xlfn.CONCAT('Player Guesses'!J$3, " : ",IF( 'Player Guesses'!J4=1,"Big Home Win", IF( 'Player Guesses'!J4=2,"Small Home Win",IF( 'Player Guesses'!J4=3,"Draw",IF( 'Player Guesses'!J4=4,"Small Away Win",IF( 'Player Guesses'!J4=5,"Big Away WIn","No Prediction Logged"))))))</f>
        <v>Wales v Scotland : Small Away Win</v>
      </c>
      <c r="G4" t="str">
        <f>_xlfn.CONCAT('Player Guesses'!K$3, " : ",IF( 'Player Guesses'!K4=1,"Big Home Win", IF( 'Player Guesses'!K4=2,"Small Home Win",IF( 'Player Guesses'!K4=3,"Draw",IF( 'Player Guesses'!K4=4,"Small Away Win",IF( 'Player Guesses'!K4=5,"Big Away WIn","No Prediction Logged"))))))</f>
        <v>France v Ireland : Small Home Win</v>
      </c>
      <c r="H4" t="str">
        <f>_xlfn.CONCAT('Player Guesses'!L$3, " : ",IF( 'Player Guesses'!L4=1,"Big Home Win", IF( 'Player Guesses'!L4=2,"Small Home Win",IF( 'Player Guesses'!L4=3,"Draw",IF( 'Player Guesses'!L4=4,"Small Away Win",IF( 'Player Guesses'!L4=5,"Big Away WIn","No Prediction Logged"))))))</f>
        <v>Italy v England : Big Away WIn</v>
      </c>
      <c r="I4" t="str">
        <f>_xlfn.CONCAT("Total score for three matches : ",'Player Guesses'!M4)</f>
        <v>Total score for three matches : 130</v>
      </c>
      <c r="J4" t="str">
        <f>_xlfn.CONCAT('Player Guesses'!N$3, " : ",IF( 'Player Guesses'!N4=1,"Big Home Win", IF( 'Player Guesses'!N4=2,"Small Home Win",IF( 'Player Guesses'!N4=3,"Draw",IF( 'Player Guesses'!N4=4,"Small Away Win",IF( 'Player Guesses'!N4=5,"Big Away WIn","No Prediction Logged"))))))</f>
        <v>Scotland v France : Big Away WIn</v>
      </c>
      <c r="K4" t="str">
        <f>_xlfn.CONCAT('Player Guesses'!O$3, " : ",IF( 'Player Guesses'!O4=1,"Big Home Win", IF( 'Player Guesses'!O4=2,"Small Home Win",IF( 'Player Guesses'!O4=3,"Draw",IF( 'Player Guesses'!O4=4,"Small Away Win",IF( 'Player Guesses'!O4=5,"Big Away WIn","No Prediction Logged"))))))</f>
        <v>England v Wales : Big Home Win</v>
      </c>
      <c r="L4" t="str">
        <f>_xlfn.CONCAT('Player Guesses'!P$3, " : ",IF( 'Player Guesses'!P4=1,"Big Home Win", IF( 'Player Guesses'!P4=2,"Small Home Win",IF( 'Player Guesses'!P4=3,"Draw",IF( 'Player Guesses'!P4=4,"Small Away Win",IF( 'Player Guesses'!P4=5,"Big Away WIn","No Prediction Logged"))))))</f>
        <v>Ireland v Italy : Big Home Win</v>
      </c>
      <c r="M4" t="str">
        <f>_xlfn.CONCAT("Total score for three matches : ",'Player Guesses'!Q4)</f>
        <v>Total score for three matches : 140</v>
      </c>
      <c r="N4" t="str">
        <f>_xlfn.CONCAT('Player Guesses'!R$3, " : ",IF( 'Player Guesses'!R4=1,"Big Home Win", IF( 'Player Guesses'!R4=2,"Small Home Win",IF( 'Player Guesses'!R4=3,"Draw",IF( 'Player Guesses'!R4=4,"Small Away Win",IF( 'Player Guesses'!R4=5,"Big Away WIn","No Prediction Logged"))))))</f>
        <v>Wales v France : Big Home Win</v>
      </c>
      <c r="O4" t="str">
        <f>_xlfn.CONCAT('Player Guesses'!S$3, " : ",IF( 'Player Guesses'!S4=1,"Big Home Win", IF( 'Player Guesses'!S4=2,"Small Home Win",IF( 'Player Guesses'!S4=3,"Draw",IF( 'Player Guesses'!S4=4,"Small Away Win",IF( 'Player Guesses'!S4=5,"Big Away WIn","No Prediction Logged"))))))</f>
        <v>Italy v Scotland : Big Away WIn</v>
      </c>
      <c r="P4" t="str">
        <f>_xlfn.CONCAT('Player Guesses'!T$3, " : ",IF( 'Player Guesses'!T4=1,"Big Home Win", IF( 'Player Guesses'!T4=2,"Small Home Win",IF( 'Player Guesses'!T4=3,"Draw",IF( 'Player Guesses'!T4=4,"Small Away Win",IF( 'Player Guesses'!T4=5,"Big Away WIn","No Prediction Logged"))))))</f>
        <v>England v Ireland : Big Away WIn</v>
      </c>
      <c r="Q4" t="str">
        <f>_xlfn.CONCAT("Total score for three matches : ",'Player Guesses'!U4)</f>
        <v>Total score for three matches : 172</v>
      </c>
      <c r="R4" t="str">
        <f>_xlfn.CONCAT('Player Guesses'!V$3, " : ",IF( 'Player Guesses'!V4=1,"Big Home Win", IF( 'Player Guesses'!V4=2,"Small Home Win",IF( 'Player Guesses'!V4=3,"Draw",IF( 'Player Guesses'!V4=4,"Small Away Win",IF( 'Player Guesses'!V4=5,"Big Away WIn","No Prediction Logged"))))))</f>
        <v>Wales v Italy : Big Home Win</v>
      </c>
      <c r="S4" t="str">
        <f>_xlfn.CONCAT('Player Guesses'!W$3, " : ",IF( 'Player Guesses'!W4=1,"Big Home Win", IF( 'Player Guesses'!W4=2,"Small Home Win",IF( 'Player Guesses'!W4=3,"Draw",IF( 'Player Guesses'!W4=4,"Small Away Win",IF( 'Player Guesses'!W4=5,"Big Away WIn","No Prediction Logged"))))))</f>
        <v>Ireland v Scotland : Big Home Win</v>
      </c>
      <c r="T4" t="str">
        <f>_xlfn.CONCAT('Player Guesses'!X$3, " : ",IF( 'Player Guesses'!X4=1,"Big Home Win", IF( 'Player Guesses'!X4=2,"Small Home Win",IF( 'Player Guesses'!X4=3,"Draw",IF( 'Player Guesses'!X4=4,"Small Away Win",IF( 'Player Guesses'!X4=5,"Big Away WIn","No Prediction Logged"))))))</f>
        <v>France v England : Big Home Win</v>
      </c>
      <c r="U4" t="str">
        <f>_xlfn.CONCAT("Total score for three matches : ",'Player Guesses'!Y4)</f>
        <v>Total score for three matches : 165</v>
      </c>
    </row>
    <row r="5" spans="1:21">
      <c r="A5" t="str">
        <f>'Player Guesses'!A5</f>
        <v>acatchpole@beckgreener.com</v>
      </c>
      <c r="B5" t="str">
        <f>_xlfn.CONCAT('Player Guesses'!F$3, " : ",IF( 'Player Guesses'!F5=1,"Big Home Win", IF( 'Player Guesses'!F5=2,"Small Home Win",IF( 'Player Guesses'!F5=3,"Draw",IF( 'Player Guesses'!F5=4,"Small Away Win",IF( 'Player Guesses'!F5=5,"Big Away WIn","No Prediction Logged"))))))</f>
        <v>Ireland v Wales : Big Home Win</v>
      </c>
      <c r="C5" t="str">
        <f>_xlfn.CONCAT('Player Guesses'!G$3, " : ",IF( 'Player Guesses'!G5=1,"Big Home Win", IF( 'Player Guesses'!G5=2,"Small Home Win",IF( 'Player Guesses'!G5=3,"Draw",IF( 'Player Guesses'!G5=4,"Small Away Win",IF( 'Player Guesses'!G5=5,"Big Away WIn","No Prediction Logged"))))))</f>
        <v>Scotland v England : Small Away Win</v>
      </c>
      <c r="D5" t="str">
        <f>_xlfn.CONCAT('Player Guesses'!H$3, " : ",IF( 'Player Guesses'!H5=1,"Big Home Win", IF( 'Player Guesses'!H5=2,"Small Home Win",IF( 'Player Guesses'!H5=3,"Draw",IF( 'Player Guesses'!H5=4,"Small Away Win",IF( 'Player Guesses'!H5=5,"Big Away WIn","No Prediction Logged"))))))</f>
        <v>France v Italy : Big Home Win</v>
      </c>
      <c r="E5" t="str">
        <f>_xlfn.CONCAT("Total score for three matches : ",'Player Guesses'!I5)</f>
        <v>Total score for three matches : 150</v>
      </c>
      <c r="F5" t="str">
        <f>_xlfn.CONCAT('Player Guesses'!J$3, " : ",IF( 'Player Guesses'!J5=1,"Big Home Win", IF( 'Player Guesses'!J5=2,"Small Home Win",IF( 'Player Guesses'!J5=3,"Draw",IF( 'Player Guesses'!J5=4,"Small Away Win",IF( 'Player Guesses'!J5=5,"Big Away WIn","No Prediction Logged"))))))</f>
        <v>Wales v Scotland : Small Home Win</v>
      </c>
      <c r="G5" t="str">
        <f>_xlfn.CONCAT('Player Guesses'!K$3, " : ",IF( 'Player Guesses'!K5=1,"Big Home Win", IF( 'Player Guesses'!K5=2,"Small Home Win",IF( 'Player Guesses'!K5=3,"Draw",IF( 'Player Guesses'!K5=4,"Small Away Win",IF( 'Player Guesses'!K5=5,"Big Away WIn","No Prediction Logged"))))))</f>
        <v>France v Ireland : Small Away Win</v>
      </c>
      <c r="H5" t="str">
        <f>_xlfn.CONCAT('Player Guesses'!L$3, " : ",IF( 'Player Guesses'!L5=1,"Big Home Win", IF( 'Player Guesses'!L5=2,"Small Home Win",IF( 'Player Guesses'!L5=3,"Draw",IF( 'Player Guesses'!L5=4,"Small Away Win",IF( 'Player Guesses'!L5=5,"Big Away WIn","No Prediction Logged"))))))</f>
        <v>Italy v England : Big Away WIn</v>
      </c>
      <c r="I5" t="str">
        <f>_xlfn.CONCAT("Total score for three matches : ",'Player Guesses'!M5)</f>
        <v>Total score for three matches : 100</v>
      </c>
      <c r="J5" t="str">
        <f>_xlfn.CONCAT('Player Guesses'!N$3, " : ",IF( 'Player Guesses'!N5=1,"Big Home Win", IF( 'Player Guesses'!N5=2,"Small Home Win",IF( 'Player Guesses'!N5=3,"Draw",IF( 'Player Guesses'!N5=4,"Small Away Win",IF( 'Player Guesses'!N5=5,"Big Away WIn","No Prediction Logged"))))))</f>
        <v>Scotland v France : Small Away Win</v>
      </c>
      <c r="K5" t="str">
        <f>_xlfn.CONCAT('Player Guesses'!O$3, " : ",IF( 'Player Guesses'!O5=1,"Big Home Win", IF( 'Player Guesses'!O5=2,"Small Home Win",IF( 'Player Guesses'!O5=3,"Draw",IF( 'Player Guesses'!O5=4,"Small Away Win",IF( 'Player Guesses'!O5=5,"Big Away WIn","No Prediction Logged"))))))</f>
        <v>England v Wales : Small Home Win</v>
      </c>
      <c r="L5" t="str">
        <f>_xlfn.CONCAT('Player Guesses'!P$3, " : ",IF( 'Player Guesses'!P5=1,"Big Home Win", IF( 'Player Guesses'!P5=2,"Small Home Win",IF( 'Player Guesses'!P5=3,"Draw",IF( 'Player Guesses'!P5=4,"Small Away Win",IF( 'Player Guesses'!P5=5,"Big Away WIn","No Prediction Logged"))))))</f>
        <v>Ireland v Italy : Big Home Win</v>
      </c>
      <c r="M5" t="str">
        <f>_xlfn.CONCAT("Total score for three matches : ",'Player Guesses'!Q5)</f>
        <v>Total score for three matches : 120</v>
      </c>
      <c r="N5" t="str">
        <f>_xlfn.CONCAT('Player Guesses'!R$3, " : ",IF( 'Player Guesses'!R5=1,"Big Home Win", IF( 'Player Guesses'!R5=2,"Small Home Win",IF( 'Player Guesses'!R5=3,"Draw",IF( 'Player Guesses'!R5=4,"Small Away Win",IF( 'Player Guesses'!R5=5,"Big Away WIn","No Prediction Logged"))))))</f>
        <v>Wales v France : Small Home Win</v>
      </c>
      <c r="O5" t="str">
        <f>_xlfn.CONCAT('Player Guesses'!S$3, " : ",IF( 'Player Guesses'!S5=1,"Big Home Win", IF( 'Player Guesses'!S5=2,"Small Home Win",IF( 'Player Guesses'!S5=3,"Draw",IF( 'Player Guesses'!S5=4,"Small Away Win",IF( 'Player Guesses'!S5=5,"Big Away WIn","No Prediction Logged"))))))</f>
        <v>Italy v Scotland : Small Away Win</v>
      </c>
      <c r="P5" t="str">
        <f>_xlfn.CONCAT('Player Guesses'!T$3, " : ",IF( 'Player Guesses'!T5=1,"Big Home Win", IF( 'Player Guesses'!T5=2,"Small Home Win",IF( 'Player Guesses'!T5=3,"Draw",IF( 'Player Guesses'!T5=4,"Small Away Win",IF( 'Player Guesses'!T5=5,"Big Away WIn","No Prediction Logged"))))))</f>
        <v>England v Ireland : Small Home Win</v>
      </c>
      <c r="Q5" t="str">
        <f>_xlfn.CONCAT("Total score for three matches : ",'Player Guesses'!U5)</f>
        <v>Total score for three matches : 100</v>
      </c>
      <c r="R5" t="str">
        <f>_xlfn.CONCAT('Player Guesses'!V$3, " : ",IF( 'Player Guesses'!V5=1,"Big Home Win", IF( 'Player Guesses'!V5=2,"Small Home Win",IF( 'Player Guesses'!V5=3,"Draw",IF( 'Player Guesses'!V5=4,"Small Away Win",IF( 'Player Guesses'!V5=5,"Big Away WIn","No Prediction Logged"))))))</f>
        <v>Wales v Italy : Big Home Win</v>
      </c>
      <c r="S5" t="str">
        <f>_xlfn.CONCAT('Player Guesses'!W$3, " : ",IF( 'Player Guesses'!W5=1,"Big Home Win", IF( 'Player Guesses'!W5=2,"Small Home Win",IF( 'Player Guesses'!W5=3,"Draw",IF( 'Player Guesses'!W5=4,"Small Away Win",IF( 'Player Guesses'!W5=5,"Big Away WIn","No Prediction Logged"))))))</f>
        <v>Ireland v Scotland : Small Home Win</v>
      </c>
      <c r="T5" t="str">
        <f>_xlfn.CONCAT('Player Guesses'!X$3, " : ",IF( 'Player Guesses'!X5=1,"Big Home Win", IF( 'Player Guesses'!X5=2,"Small Home Win",IF( 'Player Guesses'!X5=3,"Draw",IF( 'Player Guesses'!X5=4,"Small Away Win",IF( 'Player Guesses'!X5=5,"Big Away WIn","No Prediction Logged"))))))</f>
        <v>France v England : Small Away Win</v>
      </c>
      <c r="U5" t="str">
        <f>_xlfn.CONCAT("Total score for three matches : ",'Player Guesses'!Y5)</f>
        <v>Total score for three matches : 120</v>
      </c>
    </row>
    <row r="6" spans="1:21">
      <c r="A6" t="str">
        <f>'Player Guesses'!A6</f>
        <v>annahull@hotmail.com</v>
      </c>
      <c r="B6" t="str">
        <f>_xlfn.CONCAT('Player Guesses'!F$3, " : ",IF( 'Player Guesses'!F6=1,"Big Home Win", IF( 'Player Guesses'!F6=2,"Small Home Win",IF( 'Player Guesses'!F6=3,"Draw",IF( 'Player Guesses'!F6=4,"Small Away Win",IF( 'Player Guesses'!F6=5,"Big Away WIn","No Prediction Logged"))))))</f>
        <v>Ireland v Wales : Big Home Win</v>
      </c>
      <c r="C6" t="str">
        <f>_xlfn.CONCAT('Player Guesses'!G$3, " : ",IF( 'Player Guesses'!G6=1,"Big Home Win", IF( 'Player Guesses'!G6=2,"Small Home Win",IF( 'Player Guesses'!G6=3,"Draw",IF( 'Player Guesses'!G6=4,"Small Away Win",IF( 'Player Guesses'!G6=5,"Big Away WIn","No Prediction Logged"))))))</f>
        <v>Scotland v England : Small Away Win</v>
      </c>
      <c r="D6" t="str">
        <f>_xlfn.CONCAT('Player Guesses'!H$3, " : ",IF( 'Player Guesses'!H6=1,"Big Home Win", IF( 'Player Guesses'!H6=2,"Small Home Win",IF( 'Player Guesses'!H6=3,"Draw",IF( 'Player Guesses'!H6=4,"Small Away Win",IF( 'Player Guesses'!H6=5,"Big Away WIn","No Prediction Logged"))))))</f>
        <v>France v Italy : Big Home Win</v>
      </c>
      <c r="E6" t="str">
        <f>_xlfn.CONCAT("Total score for three matches : ",'Player Guesses'!I6)</f>
        <v>Total score for three matches : 113</v>
      </c>
      <c r="F6" t="str">
        <f>_xlfn.CONCAT('Player Guesses'!J$3, " : ",IF( 'Player Guesses'!J6=1,"Big Home Win", IF( 'Player Guesses'!J6=2,"Small Home Win",IF( 'Player Guesses'!J6=3,"Draw",IF( 'Player Guesses'!J6=4,"Small Away Win",IF( 'Player Guesses'!J6=5,"Big Away WIn","No Prediction Logged"))))))</f>
        <v>Wales v Scotland : Small Away Win</v>
      </c>
      <c r="G6" t="str">
        <f>_xlfn.CONCAT('Player Guesses'!K$3, " : ",IF( 'Player Guesses'!K6=1,"Big Home Win", IF( 'Player Guesses'!K6=2,"Small Home Win",IF( 'Player Guesses'!K6=3,"Draw",IF( 'Player Guesses'!K6=4,"Small Away Win",IF( 'Player Guesses'!K6=5,"Big Away WIn","No Prediction Logged"))))))</f>
        <v>France v Ireland : Small Home Win</v>
      </c>
      <c r="H6" t="str">
        <f>_xlfn.CONCAT('Player Guesses'!L$3, " : ",IF( 'Player Guesses'!L6=1,"Big Home Win", IF( 'Player Guesses'!L6=2,"Small Home Win",IF( 'Player Guesses'!L6=3,"Draw",IF( 'Player Guesses'!L6=4,"Small Away Win",IF( 'Player Guesses'!L6=5,"Big Away WIn","No Prediction Logged"))))))</f>
        <v>Italy v England : Big Away WIn</v>
      </c>
      <c r="I6" t="str">
        <f>_xlfn.CONCAT("Total score for three matches : ",'Player Guesses'!M6)</f>
        <v>Total score for three matches : 153</v>
      </c>
      <c r="J6" t="str">
        <f>_xlfn.CONCAT('Player Guesses'!N$3, " : ",IF( 'Player Guesses'!N6=1,"Big Home Win", IF( 'Player Guesses'!N6=2,"Small Home Win",IF( 'Player Guesses'!N6=3,"Draw",IF( 'Player Guesses'!N6=4,"Small Away Win",IF( 'Player Guesses'!N6=5,"Big Away WIn","No Prediction Logged"))))))</f>
        <v>Scotland v France : Big Away WIn</v>
      </c>
      <c r="K6" t="str">
        <f>_xlfn.CONCAT('Player Guesses'!O$3, " : ",IF( 'Player Guesses'!O6=1,"Big Home Win", IF( 'Player Guesses'!O6=2,"Small Home Win",IF( 'Player Guesses'!O6=3,"Draw",IF( 'Player Guesses'!O6=4,"Small Away Win",IF( 'Player Guesses'!O6=5,"Big Away WIn","No Prediction Logged"))))))</f>
        <v>England v Wales : Big Home Win</v>
      </c>
      <c r="L6" t="str">
        <f>_xlfn.CONCAT('Player Guesses'!P$3, " : ",IF( 'Player Guesses'!P6=1,"Big Home Win", IF( 'Player Guesses'!P6=2,"Small Home Win",IF( 'Player Guesses'!P6=3,"Draw",IF( 'Player Guesses'!P6=4,"Small Away Win",IF( 'Player Guesses'!P6=5,"Big Away WIn","No Prediction Logged"))))))</f>
        <v>Ireland v Italy : Big Home Win</v>
      </c>
      <c r="M6" t="str">
        <f>_xlfn.CONCAT("Total score for three matches : ",'Player Guesses'!Q6)</f>
        <v>Total score for three matches : 151</v>
      </c>
      <c r="N6" t="str">
        <f>_xlfn.CONCAT('Player Guesses'!R$3, " : ",IF( 'Player Guesses'!R6=1,"Big Home Win", IF( 'Player Guesses'!R6=2,"Small Home Win",IF( 'Player Guesses'!R6=3,"Draw",IF( 'Player Guesses'!R6=4,"Small Away Win",IF( 'Player Guesses'!R6=5,"Big Away WIn","No Prediction Logged"))))))</f>
        <v>Wales v France : Big Away WIn</v>
      </c>
      <c r="O6" t="str">
        <f>_xlfn.CONCAT('Player Guesses'!S$3, " : ",IF( 'Player Guesses'!S6=1,"Big Home Win", IF( 'Player Guesses'!S6=2,"Small Home Win",IF( 'Player Guesses'!S6=3,"Draw",IF( 'Player Guesses'!S6=4,"Small Away Win",IF( 'Player Guesses'!S6=5,"Big Away WIn","No Prediction Logged"))))))</f>
        <v>Italy v Scotland : Big Away WIn</v>
      </c>
      <c r="P6" t="str">
        <f>_xlfn.CONCAT('Player Guesses'!T$3, " : ",IF( 'Player Guesses'!T6=1,"Big Home Win", IF( 'Player Guesses'!T6=2,"Small Home Win",IF( 'Player Guesses'!T6=3,"Draw",IF( 'Player Guesses'!T6=4,"Small Away Win",IF( 'Player Guesses'!T6=5,"Big Away WIn","No Prediction Logged"))))))</f>
        <v>England v Ireland : Small Away Win</v>
      </c>
      <c r="Q6" t="str">
        <f>_xlfn.CONCAT("Total score for three matches : ",'Player Guesses'!U6)</f>
        <v>Total score for three matches : 158</v>
      </c>
      <c r="R6" t="str">
        <f>_xlfn.CONCAT('Player Guesses'!V$3, " : ",IF( 'Player Guesses'!V6=1,"Big Home Win", IF( 'Player Guesses'!V6=2,"Small Home Win",IF( 'Player Guesses'!V6=3,"Draw",IF( 'Player Guesses'!V6=4,"Small Away Win",IF( 'Player Guesses'!V6=5,"Big Away WIn","No Prediction Logged"))))))</f>
        <v>Wales v Italy : Big Home Win</v>
      </c>
      <c r="S6" t="str">
        <f>_xlfn.CONCAT('Player Guesses'!W$3, " : ",IF( 'Player Guesses'!W6=1,"Big Home Win", IF( 'Player Guesses'!W6=2,"Small Home Win",IF( 'Player Guesses'!W6=3,"Draw",IF( 'Player Guesses'!W6=4,"Small Away Win",IF( 'Player Guesses'!W6=5,"Big Away WIn","No Prediction Logged"))))))</f>
        <v>Ireland v Scotland : Big Home Win</v>
      </c>
      <c r="T6" t="str">
        <f>_xlfn.CONCAT('Player Guesses'!X$3, " : ",IF( 'Player Guesses'!X6=1,"Big Home Win", IF( 'Player Guesses'!X6=2,"Small Home Win",IF( 'Player Guesses'!X6=3,"Draw",IF( 'Player Guesses'!X6=4,"Small Away Win",IF( 'Player Guesses'!X6=5,"Big Away WIn","No Prediction Logged"))))))</f>
        <v>France v England : Big Home Win</v>
      </c>
      <c r="U6" t="str">
        <f>_xlfn.CONCAT("Total score for three matches : ",'Player Guesses'!Y6)</f>
        <v>Total score for three matches : 146</v>
      </c>
    </row>
    <row r="7" spans="1:21">
      <c r="A7" t="str">
        <f>'Player Guesses'!A7</f>
        <v>bmuir@beckgreener.com</v>
      </c>
      <c r="B7" t="str">
        <f>_xlfn.CONCAT('Player Guesses'!F$3, " : ",IF( 'Player Guesses'!F7=1,"Big Home Win", IF( 'Player Guesses'!F7=2,"Small Home Win",IF( 'Player Guesses'!F7=3,"Draw",IF( 'Player Guesses'!F7=4,"Small Away Win",IF( 'Player Guesses'!F7=5,"Big Away WIn","No Prediction Logged"))))))</f>
        <v>Ireland v Wales : Big Home Win</v>
      </c>
      <c r="C7" t="str">
        <f>_xlfn.CONCAT('Player Guesses'!G$3, " : ",IF( 'Player Guesses'!G7=1,"Big Home Win", IF( 'Player Guesses'!G7=2,"Small Home Win",IF( 'Player Guesses'!G7=3,"Draw",IF( 'Player Guesses'!G7=4,"Small Away Win",IF( 'Player Guesses'!G7=5,"Big Away WIn","No Prediction Logged"))))))</f>
        <v>Scotland v England : Small Home Win</v>
      </c>
      <c r="D7" t="str">
        <f>_xlfn.CONCAT('Player Guesses'!H$3, " : ",IF( 'Player Guesses'!H7=1,"Big Home Win", IF( 'Player Guesses'!H7=2,"Small Home Win",IF( 'Player Guesses'!H7=3,"Draw",IF( 'Player Guesses'!H7=4,"Small Away Win",IF( 'Player Guesses'!H7=5,"Big Away WIn","No Prediction Logged"))))))</f>
        <v>France v Italy : Big Home Win</v>
      </c>
      <c r="E7" t="str">
        <f>_xlfn.CONCAT("Total score for three matches : ",'Player Guesses'!I7)</f>
        <v>Total score for three matches : 94</v>
      </c>
      <c r="F7" t="str">
        <f>_xlfn.CONCAT('Player Guesses'!J$3, " : ",IF( 'Player Guesses'!J7=1,"Big Home Win", IF( 'Player Guesses'!J7=2,"Small Home Win",IF( 'Player Guesses'!J7=3,"Draw",IF( 'Player Guesses'!J7=4,"Small Away Win",IF( 'Player Guesses'!J7=5,"Big Away WIn","No Prediction Logged"))))))</f>
        <v>Wales v Scotland : Small Away Win</v>
      </c>
      <c r="G7" t="str">
        <f>_xlfn.CONCAT('Player Guesses'!K$3, " : ",IF( 'Player Guesses'!K7=1,"Big Home Win", IF( 'Player Guesses'!K7=2,"Small Home Win",IF( 'Player Guesses'!K7=3,"Draw",IF( 'Player Guesses'!K7=4,"Small Away Win",IF( 'Player Guesses'!K7=5,"Big Away WIn","No Prediction Logged"))))))</f>
        <v>France v Ireland : Small Home Win</v>
      </c>
      <c r="H7" t="str">
        <f>_xlfn.CONCAT('Player Guesses'!L$3, " : ",IF( 'Player Guesses'!L7=1,"Big Home Win", IF( 'Player Guesses'!L7=2,"Small Home Win",IF( 'Player Guesses'!L7=3,"Draw",IF( 'Player Guesses'!L7=4,"Small Away Win",IF( 'Player Guesses'!L7=5,"Big Away WIn","No Prediction Logged"))))))</f>
        <v>Italy v England : Big Away WIn</v>
      </c>
      <c r="I7" t="str">
        <f>_xlfn.CONCAT("Total score for three matches : ",'Player Guesses'!M7)</f>
        <v>Total score for three matches : 140</v>
      </c>
      <c r="J7" t="str">
        <f>_xlfn.CONCAT('Player Guesses'!N$3, " : ",IF( 'Player Guesses'!N7=1,"Big Home Win", IF( 'Player Guesses'!N7=2,"Small Home Win",IF( 'Player Guesses'!N7=3,"Draw",IF( 'Player Guesses'!N7=4,"Small Away Win",IF( 'Player Guesses'!N7=5,"Big Away WIn","No Prediction Logged"))))))</f>
        <v>Scotland v France : Small Away Win</v>
      </c>
      <c r="K7" t="str">
        <f>_xlfn.CONCAT('Player Guesses'!O$3, " : ",IF( 'Player Guesses'!O7=1,"Big Home Win", IF( 'Player Guesses'!O7=2,"Small Home Win",IF( 'Player Guesses'!O7=3,"Draw",IF( 'Player Guesses'!O7=4,"Small Away Win",IF( 'Player Guesses'!O7=5,"Big Away WIn","No Prediction Logged"))))))</f>
        <v>England v Wales : Small Home Win</v>
      </c>
      <c r="L7" t="str">
        <f>_xlfn.CONCAT('Player Guesses'!P$3, " : ",IF( 'Player Guesses'!P7=1,"Big Home Win", IF( 'Player Guesses'!P7=2,"Small Home Win",IF( 'Player Guesses'!P7=3,"Draw",IF( 'Player Guesses'!P7=4,"Small Away Win",IF( 'Player Guesses'!P7=5,"Big Away WIn","No Prediction Logged"))))))</f>
        <v>Ireland v Italy : Big Home Win</v>
      </c>
      <c r="M7" t="str">
        <f>_xlfn.CONCAT("Total score for three matches : ",'Player Guesses'!Q7)</f>
        <v>Total score for three matches : 137</v>
      </c>
      <c r="N7" t="str">
        <f>_xlfn.CONCAT('Player Guesses'!R$3, " : ",IF( 'Player Guesses'!R7=1,"Big Home Win", IF( 'Player Guesses'!R7=2,"Small Home Win",IF( 'Player Guesses'!R7=3,"Draw",IF( 'Player Guesses'!R7=4,"Small Away Win",IF( 'Player Guesses'!R7=5,"Big Away WIn","No Prediction Logged"))))))</f>
        <v>Wales v France : Big Away WIn</v>
      </c>
      <c r="O7" t="str">
        <f>_xlfn.CONCAT('Player Guesses'!S$3, " : ",IF( 'Player Guesses'!S7=1,"Big Home Win", IF( 'Player Guesses'!S7=2,"Small Home Win",IF( 'Player Guesses'!S7=3,"Draw",IF( 'Player Guesses'!S7=4,"Small Away Win",IF( 'Player Guesses'!S7=5,"Big Away WIn","No Prediction Logged"))))))</f>
        <v>Italy v Scotland : Big Away WIn</v>
      </c>
      <c r="P7" t="str">
        <f>_xlfn.CONCAT('Player Guesses'!T$3, " : ",IF( 'Player Guesses'!T7=1,"Big Home Win", IF( 'Player Guesses'!T7=2,"Small Home Win",IF( 'Player Guesses'!T7=3,"Draw",IF( 'Player Guesses'!T7=4,"Small Away Win",IF( 'Player Guesses'!T7=5,"Big Away WIn","No Prediction Logged"))))))</f>
        <v>England v Ireland : Small Away Win</v>
      </c>
      <c r="Q7" t="str">
        <f>_xlfn.CONCAT("Total score for three matches : ",'Player Guesses'!U7)</f>
        <v>Total score for three matches : 147</v>
      </c>
      <c r="R7" t="str">
        <f>_xlfn.CONCAT('Player Guesses'!V$3, " : ",IF( 'Player Guesses'!V7=1,"Big Home Win", IF( 'Player Guesses'!V7=2,"Small Home Win",IF( 'Player Guesses'!V7=3,"Draw",IF( 'Player Guesses'!V7=4,"Small Away Win",IF( 'Player Guesses'!V7=5,"Big Away WIn","No Prediction Logged"))))))</f>
        <v>Wales v Italy : Big Home Win</v>
      </c>
      <c r="S7" t="str">
        <f>_xlfn.CONCAT('Player Guesses'!W$3, " : ",IF( 'Player Guesses'!W7=1,"Big Home Win", IF( 'Player Guesses'!W7=2,"Small Home Win",IF( 'Player Guesses'!W7=3,"Draw",IF( 'Player Guesses'!W7=4,"Small Away Win",IF( 'Player Guesses'!W7=5,"Big Away WIn","No Prediction Logged"))))))</f>
        <v>Ireland v Scotland : Big Home Win</v>
      </c>
      <c r="T7" t="str">
        <f>_xlfn.CONCAT('Player Guesses'!X$3, " : ",IF( 'Player Guesses'!X7=1,"Big Home Win", IF( 'Player Guesses'!X7=2,"Small Home Win",IF( 'Player Guesses'!X7=3,"Draw",IF( 'Player Guesses'!X7=4,"Small Away Win",IF( 'Player Guesses'!X7=5,"Big Away WIn","No Prediction Logged"))))))</f>
        <v>France v England : Big Home Win</v>
      </c>
      <c r="U7" t="str">
        <f>_xlfn.CONCAT("Total score for three matches : ",'Player Guesses'!Y7)</f>
        <v>Total score for three matches : 142</v>
      </c>
    </row>
    <row r="8" spans="1:21">
      <c r="A8" t="str">
        <f>'Player Guesses'!A8</f>
        <v>tilburyca@gmail.com</v>
      </c>
      <c r="B8" t="str">
        <f>_xlfn.CONCAT('Player Guesses'!F$3, " : ",IF( 'Player Guesses'!F8=1,"Big Home Win", IF( 'Player Guesses'!F8=2,"Small Home Win",IF( 'Player Guesses'!F8=3,"Draw",IF( 'Player Guesses'!F8=4,"Small Away Win",IF( 'Player Guesses'!F8=5,"Big Away WIn","No Prediction Logged"))))))</f>
        <v>Ireland v Wales : Small Home Win</v>
      </c>
      <c r="C8" t="str">
        <f>_xlfn.CONCAT('Player Guesses'!G$3, " : ",IF( 'Player Guesses'!G8=1,"Big Home Win", IF( 'Player Guesses'!G8=2,"Small Home Win",IF( 'Player Guesses'!G8=3,"Draw",IF( 'Player Guesses'!G8=4,"Small Away Win",IF( 'Player Guesses'!G8=5,"Big Away WIn","No Prediction Logged"))))))</f>
        <v>Scotland v England : Small Away Win</v>
      </c>
      <c r="D8" t="str">
        <f>_xlfn.CONCAT('Player Guesses'!H$3, " : ",IF( 'Player Guesses'!H8=1,"Big Home Win", IF( 'Player Guesses'!H8=2,"Small Home Win",IF( 'Player Guesses'!H8=3,"Draw",IF( 'Player Guesses'!H8=4,"Small Away Win",IF( 'Player Guesses'!H8=5,"Big Away WIn","No Prediction Logged"))))))</f>
        <v>France v Italy : Big Home Win</v>
      </c>
      <c r="E8" t="str">
        <f>_xlfn.CONCAT("Total score for three matches : ",'Player Guesses'!I8)</f>
        <v>Total score for three matches : 122</v>
      </c>
      <c r="F8" t="str">
        <f>_xlfn.CONCAT('Player Guesses'!J$3, " : ",IF( 'Player Guesses'!J8=1,"Big Home Win", IF( 'Player Guesses'!J8=2,"Small Home Win",IF( 'Player Guesses'!J8=3,"Draw",IF( 'Player Guesses'!J8=4,"Small Away Win",IF( 'Player Guesses'!J8=5,"Big Away WIn","No Prediction Logged"))))))</f>
        <v>Wales v Scotland : Small Home Win</v>
      </c>
      <c r="G8" t="str">
        <f>_xlfn.CONCAT('Player Guesses'!K$3, " : ",IF( 'Player Guesses'!K8=1,"Big Home Win", IF( 'Player Guesses'!K8=2,"Small Home Win",IF( 'Player Guesses'!K8=3,"Draw",IF( 'Player Guesses'!K8=4,"Small Away Win",IF( 'Player Guesses'!K8=5,"Big Away WIn","No Prediction Logged"))))))</f>
        <v>France v Ireland : Small Away Win</v>
      </c>
      <c r="H8" t="str">
        <f>_xlfn.CONCAT('Player Guesses'!L$3, " : ",IF( 'Player Guesses'!L8=1,"Big Home Win", IF( 'Player Guesses'!L8=2,"Small Home Win",IF( 'Player Guesses'!L8=3,"Draw",IF( 'Player Guesses'!L8=4,"Small Away Win",IF( 'Player Guesses'!L8=5,"Big Away WIn","No Prediction Logged"))))))</f>
        <v>Italy v England : Big Away WIn</v>
      </c>
      <c r="I8" t="str">
        <f>_xlfn.CONCAT("Total score for three matches : ",'Player Guesses'!M8)</f>
        <v>Total score for three matches : 112</v>
      </c>
      <c r="J8" t="str">
        <f>_xlfn.CONCAT('Player Guesses'!N$3, " : ",IF( 'Player Guesses'!N8=1,"Big Home Win", IF( 'Player Guesses'!N8=2,"Small Home Win",IF( 'Player Guesses'!N8=3,"Draw",IF( 'Player Guesses'!N8=4,"Small Away Win",IF( 'Player Guesses'!N8=5,"Big Away WIn","No Prediction Logged"))))))</f>
        <v>Scotland v France : Small Away Win</v>
      </c>
      <c r="K8" t="str">
        <f>_xlfn.CONCAT('Player Guesses'!O$3, " : ",IF( 'Player Guesses'!O8=1,"Big Home Win", IF( 'Player Guesses'!O8=2,"Small Home Win",IF( 'Player Guesses'!O8=3,"Draw",IF( 'Player Guesses'!O8=4,"Small Away Win",IF( 'Player Guesses'!O8=5,"Big Away WIn","No Prediction Logged"))))))</f>
        <v>England v Wales : Big Home Win</v>
      </c>
      <c r="L8" t="str">
        <f>_xlfn.CONCAT('Player Guesses'!P$3, " : ",IF( 'Player Guesses'!P8=1,"Big Home Win", IF( 'Player Guesses'!P8=2,"Small Home Win",IF( 'Player Guesses'!P8=3,"Draw",IF( 'Player Guesses'!P8=4,"Small Away Win",IF( 'Player Guesses'!P8=5,"Big Away WIn","No Prediction Logged"))))))</f>
        <v>Ireland v Italy : Big Home Win</v>
      </c>
      <c r="M8" t="str">
        <f>_xlfn.CONCAT("Total score for three matches : ",'Player Guesses'!Q8)</f>
        <v>Total score for three matches : 131</v>
      </c>
      <c r="N8" t="str">
        <f>_xlfn.CONCAT('Player Guesses'!R$3, " : ",IF( 'Player Guesses'!R8=1,"Big Home Win", IF( 'Player Guesses'!R8=2,"Small Home Win",IF( 'Player Guesses'!R8=3,"Draw",IF( 'Player Guesses'!R8=4,"Small Away Win",IF( 'Player Guesses'!R8=5,"Big Away WIn","No Prediction Logged"))))))</f>
        <v>Wales v France : Big Away WIn</v>
      </c>
      <c r="O8" t="str">
        <f>_xlfn.CONCAT('Player Guesses'!S$3, " : ",IF( 'Player Guesses'!S8=1,"Big Home Win", IF( 'Player Guesses'!S8=2,"Small Home Win",IF( 'Player Guesses'!S8=3,"Draw",IF( 'Player Guesses'!S8=4,"Small Away Win",IF( 'Player Guesses'!S8=5,"Big Away WIn","No Prediction Logged"))))))</f>
        <v>Italy v Scotland : Big Away WIn</v>
      </c>
      <c r="P8" t="str">
        <f>_xlfn.CONCAT('Player Guesses'!T$3, " : ",IF( 'Player Guesses'!T8=1,"Big Home Win", IF( 'Player Guesses'!T8=2,"Small Home Win",IF( 'Player Guesses'!T8=3,"Draw",IF( 'Player Guesses'!T8=4,"Small Away Win",IF( 'Player Guesses'!T8=5,"Big Away WIn","No Prediction Logged"))))))</f>
        <v>England v Ireland : Small Away Win</v>
      </c>
      <c r="Q8" t="str">
        <f>_xlfn.CONCAT("Total score for three matches : ",'Player Guesses'!U8)</f>
        <v>Total score for three matches : 136</v>
      </c>
      <c r="R8" t="str">
        <f>_xlfn.CONCAT('Player Guesses'!V$3, " : ",IF( 'Player Guesses'!V8=1,"Big Home Win", IF( 'Player Guesses'!V8=2,"Small Home Win",IF( 'Player Guesses'!V8=3,"Draw",IF( 'Player Guesses'!V8=4,"Small Away Win",IF( 'Player Guesses'!V8=5,"Big Away WIn","No Prediction Logged"))))))</f>
        <v>Wales v Italy : Big Home Win</v>
      </c>
      <c r="S8" t="str">
        <f>_xlfn.CONCAT('Player Guesses'!W$3, " : ",IF( 'Player Guesses'!W8=1,"Big Home Win", IF( 'Player Guesses'!W8=2,"Small Home Win",IF( 'Player Guesses'!W8=3,"Draw",IF( 'Player Guesses'!W8=4,"Small Away Win",IF( 'Player Guesses'!W8=5,"Big Away WIn","No Prediction Logged"))))))</f>
        <v>Ireland v Scotland : Small Home Win</v>
      </c>
      <c r="T8" t="str">
        <f>_xlfn.CONCAT('Player Guesses'!X$3, " : ",IF( 'Player Guesses'!X8=1,"Big Home Win", IF( 'Player Guesses'!X8=2,"Small Home Win",IF( 'Player Guesses'!X8=3,"Draw",IF( 'Player Guesses'!X8=4,"Small Away Win",IF( 'Player Guesses'!X8=5,"Big Away WIn","No Prediction Logged"))))))</f>
        <v>France v England : Small Home Win</v>
      </c>
      <c r="U8" t="str">
        <f>_xlfn.CONCAT("Total score for three matches : ",'Player Guesses'!Y8)</f>
        <v>Total score for three matches : 112</v>
      </c>
    </row>
    <row r="9" spans="1:21">
      <c r="A9" t="str">
        <f>'Player Guesses'!A9</f>
        <v>dawoodp@aol.com</v>
      </c>
      <c r="B9" t="str">
        <f>_xlfn.CONCAT('Player Guesses'!F$3, " : ",IF( 'Player Guesses'!F9=1,"Big Home Win", IF( 'Player Guesses'!F9=2,"Small Home Win",IF( 'Player Guesses'!F9=3,"Draw",IF( 'Player Guesses'!F9=4,"Small Away Win",IF( 'Player Guesses'!F9=5,"Big Away WIn","No Prediction Logged"))))))</f>
        <v>Ireland v Wales : Big Home Win</v>
      </c>
      <c r="C9" t="str">
        <f>_xlfn.CONCAT('Player Guesses'!G$3, " : ",IF( 'Player Guesses'!G9=1,"Big Home Win", IF( 'Player Guesses'!G9=2,"Small Home Win",IF( 'Player Guesses'!G9=3,"Draw",IF( 'Player Guesses'!G9=4,"Small Away Win",IF( 'Player Guesses'!G9=5,"Big Away WIn","No Prediction Logged"))))))</f>
        <v>Scotland v England : Big Away WIn</v>
      </c>
      <c r="D9" t="str">
        <f>_xlfn.CONCAT('Player Guesses'!H$3, " : ",IF( 'Player Guesses'!H9=1,"Big Home Win", IF( 'Player Guesses'!H9=2,"Small Home Win",IF( 'Player Guesses'!H9=3,"Draw",IF( 'Player Guesses'!H9=4,"Small Away Win",IF( 'Player Guesses'!H9=5,"Big Away WIn","No Prediction Logged"))))))</f>
        <v>France v Italy : Big Home Win</v>
      </c>
      <c r="E9" t="str">
        <f>_xlfn.CONCAT("Total score for three matches : ",'Player Guesses'!I9)</f>
        <v>Total score for three matches : 120</v>
      </c>
      <c r="F9" t="str">
        <f>_xlfn.CONCAT('Player Guesses'!J$3, " : ",IF( 'Player Guesses'!J9=1,"Big Home Win", IF( 'Player Guesses'!J9=2,"Small Home Win",IF( 'Player Guesses'!J9=3,"Draw",IF( 'Player Guesses'!J9=4,"Small Away Win",IF( 'Player Guesses'!J9=5,"Big Away WIn","No Prediction Logged"))))))</f>
        <v>Wales v Scotland : Small Home Win</v>
      </c>
      <c r="G9" t="str">
        <f>_xlfn.CONCAT('Player Guesses'!K$3, " : ",IF( 'Player Guesses'!K9=1,"Big Home Win", IF( 'Player Guesses'!K9=2,"Small Home Win",IF( 'Player Guesses'!K9=3,"Draw",IF( 'Player Guesses'!K9=4,"Small Away Win",IF( 'Player Guesses'!K9=5,"Big Away WIn","No Prediction Logged"))))))</f>
        <v>France v Ireland : Big Away WIn</v>
      </c>
      <c r="H9" t="str">
        <f>_xlfn.CONCAT('Player Guesses'!L$3, " : ",IF( 'Player Guesses'!L9=1,"Big Home Win", IF( 'Player Guesses'!L9=2,"Small Home Win",IF( 'Player Guesses'!L9=3,"Draw",IF( 'Player Guesses'!L9=4,"Small Away Win",IF( 'Player Guesses'!L9=5,"Big Away WIn","No Prediction Logged"))))))</f>
        <v>Italy v England : Big Away WIn</v>
      </c>
      <c r="I9" t="str">
        <f>_xlfn.CONCAT("Total score for three matches : ",'Player Guesses'!M9)</f>
        <v>Total score for three matches : 105</v>
      </c>
      <c r="J9" t="str">
        <f>_xlfn.CONCAT('Player Guesses'!N$3, " : ",IF( 'Player Guesses'!N9=1,"Big Home Win", IF( 'Player Guesses'!N9=2,"Small Home Win",IF( 'Player Guesses'!N9=3,"Draw",IF( 'Player Guesses'!N9=4,"Small Away Win",IF( 'Player Guesses'!N9=5,"Big Away WIn","No Prediction Logged"))))))</f>
        <v>Scotland v France : Small Away Win</v>
      </c>
      <c r="K9" t="str">
        <f>_xlfn.CONCAT('Player Guesses'!O$3, " : ",IF( 'Player Guesses'!O9=1,"Big Home Win", IF( 'Player Guesses'!O9=2,"Small Home Win",IF( 'Player Guesses'!O9=3,"Draw",IF( 'Player Guesses'!O9=4,"Small Away Win",IF( 'Player Guesses'!O9=5,"Big Away WIn","No Prediction Logged"))))))</f>
        <v>England v Wales : Big Home Win</v>
      </c>
      <c r="L9" t="str">
        <f>_xlfn.CONCAT('Player Guesses'!P$3, " : ",IF( 'Player Guesses'!P9=1,"Big Home Win", IF( 'Player Guesses'!P9=2,"Small Home Win",IF( 'Player Guesses'!P9=3,"Draw",IF( 'Player Guesses'!P9=4,"Small Away Win",IF( 'Player Guesses'!P9=5,"Big Away WIn","No Prediction Logged"))))))</f>
        <v>Ireland v Italy : Big Home Win</v>
      </c>
      <c r="M9" t="str">
        <f>_xlfn.CONCAT("Total score for three matches : ",'Player Guesses'!Q9)</f>
        <v>Total score for three matches : 128</v>
      </c>
      <c r="N9" t="str">
        <f>_xlfn.CONCAT('Player Guesses'!R$3, " : ",IF( 'Player Guesses'!R9=1,"Big Home Win", IF( 'Player Guesses'!R9=2,"Small Home Win",IF( 'Player Guesses'!R9=3,"Draw",IF( 'Player Guesses'!R9=4,"Small Away Win",IF( 'Player Guesses'!R9=5,"Big Away WIn","No Prediction Logged"))))))</f>
        <v>Wales v France : Small Away Win</v>
      </c>
      <c r="O9" t="str">
        <f>_xlfn.CONCAT('Player Guesses'!S$3, " : ",IF( 'Player Guesses'!S9=1,"Big Home Win", IF( 'Player Guesses'!S9=2,"Small Home Win",IF( 'Player Guesses'!S9=3,"Draw",IF( 'Player Guesses'!S9=4,"Small Away Win",IF( 'Player Guesses'!S9=5,"Big Away WIn","No Prediction Logged"))))))</f>
        <v>Italy v Scotland : Big Away WIn</v>
      </c>
      <c r="P9" t="str">
        <f>_xlfn.CONCAT('Player Guesses'!T$3, " : ",IF( 'Player Guesses'!T9=1,"Big Home Win", IF( 'Player Guesses'!T9=2,"Small Home Win",IF( 'Player Guesses'!T9=3,"Draw",IF( 'Player Guesses'!T9=4,"Small Away Win",IF( 'Player Guesses'!T9=5,"Big Away WIn","No Prediction Logged"))))))</f>
        <v>England v Ireland : Small Home Win</v>
      </c>
      <c r="Q9" t="str">
        <f>_xlfn.CONCAT("Total score for three matches : ",'Player Guesses'!U9)</f>
        <v>Total score for three matches : 128</v>
      </c>
      <c r="R9" t="str">
        <f>_xlfn.CONCAT('Player Guesses'!V$3, " : ",IF( 'Player Guesses'!V9=1,"Big Home Win", IF( 'Player Guesses'!V9=2,"Small Home Win",IF( 'Player Guesses'!V9=3,"Draw",IF( 'Player Guesses'!V9=4,"Small Away Win",IF( 'Player Guesses'!V9=5,"Big Away WIn","No Prediction Logged"))))))</f>
        <v>Wales v Italy : Big Home Win</v>
      </c>
      <c r="S9" t="str">
        <f>_xlfn.CONCAT('Player Guesses'!W$3, " : ",IF( 'Player Guesses'!W9=1,"Big Home Win", IF( 'Player Guesses'!W9=2,"Small Home Win",IF( 'Player Guesses'!W9=3,"Draw",IF( 'Player Guesses'!W9=4,"Small Away Win",IF( 'Player Guesses'!W9=5,"Big Away WIn","No Prediction Logged"))))))</f>
        <v>Ireland v Scotland : Big Home Win</v>
      </c>
      <c r="T9" t="str">
        <f>_xlfn.CONCAT('Player Guesses'!X$3, " : ",IF( 'Player Guesses'!X9=1,"Big Home Win", IF( 'Player Guesses'!X9=2,"Small Home Win",IF( 'Player Guesses'!X9=3,"Draw",IF( 'Player Guesses'!X9=4,"Small Away Win",IF( 'Player Guesses'!X9=5,"Big Away WIn","No Prediction Logged"))))))</f>
        <v>France v England : Draw</v>
      </c>
      <c r="U9" t="str">
        <f>_xlfn.CONCAT("Total score for three matches : ",'Player Guesses'!Y9)</f>
        <v>Total score for three matches : 122</v>
      </c>
    </row>
    <row r="10" spans="1:21">
      <c r="A10" t="str">
        <f>'Player Guesses'!A10</f>
        <v>dhart@beckgreener.com</v>
      </c>
      <c r="B10" t="str">
        <f>_xlfn.CONCAT('Player Guesses'!F$3, " : ",IF( 'Player Guesses'!F10=1,"Big Home Win", IF( 'Player Guesses'!F10=2,"Small Home Win",IF( 'Player Guesses'!F10=3,"Draw",IF( 'Player Guesses'!F10=4,"Small Away Win",IF( 'Player Guesses'!F10=5,"Big Away WIn","No Prediction Logged"))))))</f>
        <v>Ireland v Wales : Small Home Win</v>
      </c>
      <c r="C10" t="str">
        <f>_xlfn.CONCAT('Player Guesses'!G$3, " : ",IF( 'Player Guesses'!G10=1,"Big Home Win", IF( 'Player Guesses'!G10=2,"Small Home Win",IF( 'Player Guesses'!G10=3,"Draw",IF( 'Player Guesses'!G10=4,"Small Away Win",IF( 'Player Guesses'!G10=5,"Big Away WIn","No Prediction Logged"))))))</f>
        <v>Scotland v England : Small Away Win</v>
      </c>
      <c r="D10" t="str">
        <f>_xlfn.CONCAT('Player Guesses'!H$3, " : ",IF( 'Player Guesses'!H10=1,"Big Home Win", IF( 'Player Guesses'!H10=2,"Small Home Win",IF( 'Player Guesses'!H10=3,"Draw",IF( 'Player Guesses'!H10=4,"Small Away Win",IF( 'Player Guesses'!H10=5,"Big Away WIn","No Prediction Logged"))))))</f>
        <v>France v Italy : Big Home Win</v>
      </c>
      <c r="E10" t="str">
        <f>_xlfn.CONCAT("Total score for three matches : ",'Player Guesses'!I10)</f>
        <v>Total score for three matches : 109</v>
      </c>
      <c r="F10" t="str">
        <f>_xlfn.CONCAT('Player Guesses'!J$3, " : ",IF( 'Player Guesses'!J10=1,"Big Home Win", IF( 'Player Guesses'!J10=2,"Small Home Win",IF( 'Player Guesses'!J10=3,"Draw",IF( 'Player Guesses'!J10=4,"Small Away Win",IF( 'Player Guesses'!J10=5,"Big Away WIn","No Prediction Logged"))))))</f>
        <v>Wales v Scotland : Small Away Win</v>
      </c>
      <c r="G10" t="str">
        <f>_xlfn.CONCAT('Player Guesses'!K$3, " : ",IF( 'Player Guesses'!K10=1,"Big Home Win", IF( 'Player Guesses'!K10=2,"Small Home Win",IF( 'Player Guesses'!K10=3,"Draw",IF( 'Player Guesses'!K10=4,"Small Away Win",IF( 'Player Guesses'!K10=5,"Big Away WIn","No Prediction Logged"))))))</f>
        <v>France v Ireland : Small Home Win</v>
      </c>
      <c r="H10" t="str">
        <f>_xlfn.CONCAT('Player Guesses'!L$3, " : ",IF( 'Player Guesses'!L10=1,"Big Home Win", IF( 'Player Guesses'!L10=2,"Small Home Win",IF( 'Player Guesses'!L10=3,"Draw",IF( 'Player Guesses'!L10=4,"Small Away Win",IF( 'Player Guesses'!L10=5,"Big Away WIn","No Prediction Logged"))))))</f>
        <v>Italy v England : Big Away WIn</v>
      </c>
      <c r="I10" t="str">
        <f>_xlfn.CONCAT("Total score for three matches : ",'Player Guesses'!M10)</f>
        <v>Total score for three matches : 116</v>
      </c>
      <c r="J10" t="str">
        <f>_xlfn.CONCAT('Player Guesses'!N$3, " : ",IF( 'Player Guesses'!N10=1,"Big Home Win", IF( 'Player Guesses'!N10=2,"Small Home Win",IF( 'Player Guesses'!N10=3,"Draw",IF( 'Player Guesses'!N10=4,"Small Away Win",IF( 'Player Guesses'!N10=5,"Big Away WIn","No Prediction Logged"))))))</f>
        <v>Scotland v France : Small Away Win</v>
      </c>
      <c r="K10" t="str">
        <f>_xlfn.CONCAT('Player Guesses'!O$3, " : ",IF( 'Player Guesses'!O10=1,"Big Home Win", IF( 'Player Guesses'!O10=2,"Small Home Win",IF( 'Player Guesses'!O10=3,"Draw",IF( 'Player Guesses'!O10=4,"Small Away Win",IF( 'Player Guesses'!O10=5,"Big Away WIn","No Prediction Logged"))))))</f>
        <v>England v Wales : Small Home Win</v>
      </c>
      <c r="L10" t="str">
        <f>_xlfn.CONCAT('Player Guesses'!P$3, " : ",IF( 'Player Guesses'!P10=1,"Big Home Win", IF( 'Player Guesses'!P10=2,"Small Home Win",IF( 'Player Guesses'!P10=3,"Draw",IF( 'Player Guesses'!P10=4,"Small Away Win",IF( 'Player Guesses'!P10=5,"Big Away WIn","No Prediction Logged"))))))</f>
        <v>Ireland v Italy : Big Home Win</v>
      </c>
      <c r="M10" t="str">
        <f>_xlfn.CONCAT("Total score for three matches : ",'Player Guesses'!Q10)</f>
        <v>Total score for three matches : 97</v>
      </c>
      <c r="N10" t="str">
        <f>_xlfn.CONCAT('Player Guesses'!R$3, " : ",IF( 'Player Guesses'!R10=1,"Big Home Win", IF( 'Player Guesses'!R10=2,"Small Home Win",IF( 'Player Guesses'!R10=3,"Draw",IF( 'Player Guesses'!R10=4,"Small Away Win",IF( 'Player Guesses'!R10=5,"Big Away WIn","No Prediction Logged"))))))</f>
        <v>Wales v France : Small Home Win</v>
      </c>
      <c r="O10" t="str">
        <f>_xlfn.CONCAT('Player Guesses'!S$3, " : ",IF( 'Player Guesses'!S10=1,"Big Home Win", IF( 'Player Guesses'!S10=2,"Small Home Win",IF( 'Player Guesses'!S10=3,"Draw",IF( 'Player Guesses'!S10=4,"Small Away Win",IF( 'Player Guesses'!S10=5,"Big Away WIn","No Prediction Logged"))))))</f>
        <v>Italy v Scotland : Big Away WIn</v>
      </c>
      <c r="P10" t="str">
        <f>_xlfn.CONCAT('Player Guesses'!T$3, " : ",IF( 'Player Guesses'!T10=1,"Big Home Win", IF( 'Player Guesses'!T10=2,"Small Home Win",IF( 'Player Guesses'!T10=3,"Draw",IF( 'Player Guesses'!T10=4,"Small Away Win",IF( 'Player Guesses'!T10=5,"Big Away WIn","No Prediction Logged"))))))</f>
        <v>England v Ireland : Small Home Win</v>
      </c>
      <c r="Q10" t="str">
        <f>_xlfn.CONCAT("Total score for three matches : ",'Player Guesses'!U10)</f>
        <v>Total score for three matches : 124</v>
      </c>
      <c r="R10" t="str">
        <f>_xlfn.CONCAT('Player Guesses'!V$3, " : ",IF( 'Player Guesses'!V10=1,"Big Home Win", IF( 'Player Guesses'!V10=2,"Small Home Win",IF( 'Player Guesses'!V10=3,"Draw",IF( 'Player Guesses'!V10=4,"Small Away Win",IF( 'Player Guesses'!V10=5,"Big Away WIn","No Prediction Logged"))))))</f>
        <v>Wales v Italy : Big Home Win</v>
      </c>
      <c r="S10" t="str">
        <f>_xlfn.CONCAT('Player Guesses'!W$3, " : ",IF( 'Player Guesses'!W10=1,"Big Home Win", IF( 'Player Guesses'!W10=2,"Small Home Win",IF( 'Player Guesses'!W10=3,"Draw",IF( 'Player Guesses'!W10=4,"Small Away Win",IF( 'Player Guesses'!W10=5,"Big Away WIn","No Prediction Logged"))))))</f>
        <v>Ireland v Scotland : Small Home Win</v>
      </c>
      <c r="T10" t="str">
        <f>_xlfn.CONCAT('Player Guesses'!X$3, " : ",IF( 'Player Guesses'!X10=1,"Big Home Win", IF( 'Player Guesses'!X10=2,"Small Home Win",IF( 'Player Guesses'!X10=3,"Draw",IF( 'Player Guesses'!X10=4,"Small Away Win",IF( 'Player Guesses'!X10=5,"Big Away WIn","No Prediction Logged"))))))</f>
        <v>France v England : Big Home Win</v>
      </c>
      <c r="U10" t="str">
        <f>_xlfn.CONCAT("Total score for three matches : ",'Player Guesses'!Y10)</f>
        <v>Total score for three matches : 136</v>
      </c>
    </row>
    <row r="11" spans="1:21">
      <c r="A11" t="str">
        <f>'Player Guesses'!A11</f>
        <v>dastones1939@gmail.com</v>
      </c>
      <c r="B11" t="str">
        <f>_xlfn.CONCAT('Player Guesses'!F$3, " : ",IF( 'Player Guesses'!F11=1,"Big Home Win", IF( 'Player Guesses'!F11=2,"Small Home Win",IF( 'Player Guesses'!F11=3,"Draw",IF( 'Player Guesses'!F11=4,"Small Away Win",IF( 'Player Guesses'!F11=5,"Big Away WIn","No Prediction Logged"))))))</f>
        <v>Ireland v Wales : Small Home Win</v>
      </c>
      <c r="C11" t="str">
        <f>_xlfn.CONCAT('Player Guesses'!G$3, " : ",IF( 'Player Guesses'!G11=1,"Big Home Win", IF( 'Player Guesses'!G11=2,"Small Home Win",IF( 'Player Guesses'!G11=3,"Draw",IF( 'Player Guesses'!G11=4,"Small Away Win",IF( 'Player Guesses'!G11=5,"Big Away WIn","No Prediction Logged"))))))</f>
        <v>Scotland v England : Small Away Win</v>
      </c>
      <c r="D11" t="str">
        <f>_xlfn.CONCAT('Player Guesses'!H$3, " : ",IF( 'Player Guesses'!H11=1,"Big Home Win", IF( 'Player Guesses'!H11=2,"Small Home Win",IF( 'Player Guesses'!H11=3,"Draw",IF( 'Player Guesses'!H11=4,"Small Away Win",IF( 'Player Guesses'!H11=5,"Big Away WIn","No Prediction Logged"))))))</f>
        <v>France v Italy : Big Home Win</v>
      </c>
      <c r="E11" t="str">
        <f>_xlfn.CONCAT("Total score for three matches : ",'Player Guesses'!I11)</f>
        <v>Total score for three matches : 124</v>
      </c>
      <c r="F11" t="str">
        <f>_xlfn.CONCAT('Player Guesses'!J$3, " : ",IF( 'Player Guesses'!J11=1,"Big Home Win", IF( 'Player Guesses'!J11=2,"Small Home Win",IF( 'Player Guesses'!J11=3,"Draw",IF( 'Player Guesses'!J11=4,"Small Away Win",IF( 'Player Guesses'!J11=5,"Big Away WIn","No Prediction Logged"))))))</f>
        <v>Wales v Scotland : Small Away Win</v>
      </c>
      <c r="G11" t="str">
        <f>_xlfn.CONCAT('Player Guesses'!K$3, " : ",IF( 'Player Guesses'!K11=1,"Big Home Win", IF( 'Player Guesses'!K11=2,"Small Home Win",IF( 'Player Guesses'!K11=3,"Draw",IF( 'Player Guesses'!K11=4,"Small Away Win",IF( 'Player Guesses'!K11=5,"Big Away WIn","No Prediction Logged"))))))</f>
        <v>France v Ireland : Small Home Win</v>
      </c>
      <c r="H11" t="str">
        <f>_xlfn.CONCAT('Player Guesses'!L$3, " : ",IF( 'Player Guesses'!L11=1,"Big Home Win", IF( 'Player Guesses'!L11=2,"Small Home Win",IF( 'Player Guesses'!L11=3,"Draw",IF( 'Player Guesses'!L11=4,"Small Away Win",IF( 'Player Guesses'!L11=5,"Big Away WIn","No Prediction Logged"))))))</f>
        <v>Italy v England : Big Away WIn</v>
      </c>
      <c r="I11" t="str">
        <f>_xlfn.CONCAT("Total score for three matches : ",'Player Guesses'!M11)</f>
        <v>Total score for three matches : 128</v>
      </c>
      <c r="J11" t="str">
        <f>_xlfn.CONCAT('Player Guesses'!N$3, " : ",IF( 'Player Guesses'!N11=1,"Big Home Win", IF( 'Player Guesses'!N11=2,"Small Home Win",IF( 'Player Guesses'!N11=3,"Draw",IF( 'Player Guesses'!N11=4,"Small Away Win",IF( 'Player Guesses'!N11=5,"Big Away WIn","No Prediction Logged"))))))</f>
        <v>Scotland v France : Big Away WIn</v>
      </c>
      <c r="K11" t="str">
        <f>_xlfn.CONCAT('Player Guesses'!O$3, " : ",IF( 'Player Guesses'!O11=1,"Big Home Win", IF( 'Player Guesses'!O11=2,"Small Home Win",IF( 'Player Guesses'!O11=3,"Draw",IF( 'Player Guesses'!O11=4,"Small Away Win",IF( 'Player Guesses'!O11=5,"Big Away WIn","No Prediction Logged"))))))</f>
        <v>England v Wales : Small Home Win</v>
      </c>
      <c r="L11" t="str">
        <f>_xlfn.CONCAT('Player Guesses'!P$3, " : ",IF( 'Player Guesses'!P11=1,"Big Home Win", IF( 'Player Guesses'!P11=2,"Small Home Win",IF( 'Player Guesses'!P11=3,"Draw",IF( 'Player Guesses'!P11=4,"Small Away Win",IF( 'Player Guesses'!P11=5,"Big Away WIn","No Prediction Logged"))))))</f>
        <v>Ireland v Italy : Big Home Win</v>
      </c>
      <c r="M11" t="str">
        <f>_xlfn.CONCAT("Total score for three matches : ",'Player Guesses'!Q11)</f>
        <v>Total score for three matches : 136</v>
      </c>
      <c r="N11" t="str">
        <f>_xlfn.CONCAT('Player Guesses'!R$3, " : ",IF( 'Player Guesses'!R11=1,"Big Home Win", IF( 'Player Guesses'!R11=2,"Small Home Win",IF( 'Player Guesses'!R11=3,"Draw",IF( 'Player Guesses'!R11=4,"Small Away Win",IF( 'Player Guesses'!R11=5,"Big Away WIn","No Prediction Logged"))))))</f>
        <v>Wales v France : Small Away Win</v>
      </c>
      <c r="O11" t="str">
        <f>_xlfn.CONCAT('Player Guesses'!S$3, " : ",IF( 'Player Guesses'!S11=1,"Big Home Win", IF( 'Player Guesses'!S11=2,"Small Home Win",IF( 'Player Guesses'!S11=3,"Draw",IF( 'Player Guesses'!S11=4,"Small Away Win",IF( 'Player Guesses'!S11=5,"Big Away WIn","No Prediction Logged"))))))</f>
        <v>Italy v Scotland : Big Away WIn</v>
      </c>
      <c r="P11" t="str">
        <f>_xlfn.CONCAT('Player Guesses'!T$3, " : ",IF( 'Player Guesses'!T11=1,"Big Home Win", IF( 'Player Guesses'!T11=2,"Small Home Win",IF( 'Player Guesses'!T11=3,"Draw",IF( 'Player Guesses'!T11=4,"Small Away Win",IF( 'Player Guesses'!T11=5,"Big Away WIn","No Prediction Logged"))))))</f>
        <v>England v Ireland : Small Home Win</v>
      </c>
      <c r="Q11" t="str">
        <f>_xlfn.CONCAT("Total score for three matches : ",'Player Guesses'!U11)</f>
        <v>Total score for three matches : 138</v>
      </c>
      <c r="R11" t="str">
        <f>_xlfn.CONCAT('Player Guesses'!V$3, " : ",IF( 'Player Guesses'!V11=1,"Big Home Win", IF( 'Player Guesses'!V11=2,"Small Home Win",IF( 'Player Guesses'!V11=3,"Draw",IF( 'Player Guesses'!V11=4,"Small Away Win",IF( 'Player Guesses'!V11=5,"Big Away WIn","No Prediction Logged"))))))</f>
        <v>Wales v Italy : No Prediction Logged</v>
      </c>
      <c r="S11" t="str">
        <f>_xlfn.CONCAT('Player Guesses'!W$3, " : ",IF( 'Player Guesses'!W11=1,"Big Home Win", IF( 'Player Guesses'!W11=2,"Small Home Win",IF( 'Player Guesses'!W11=3,"Draw",IF( 'Player Guesses'!W11=4,"Small Away Win",IF( 'Player Guesses'!W11=5,"Big Away WIn","No Prediction Logged"))))))</f>
        <v>Ireland v Scotland : No Prediction Logged</v>
      </c>
      <c r="T11" t="str">
        <f>_xlfn.CONCAT('Player Guesses'!X$3, " : ",IF( 'Player Guesses'!X11=1,"Big Home Win", IF( 'Player Guesses'!X11=2,"Small Home Win",IF( 'Player Guesses'!X11=3,"Draw",IF( 'Player Guesses'!X11=4,"Small Away Win",IF( 'Player Guesses'!X11=5,"Big Away WIn","No Prediction Logged"))))))</f>
        <v>France v England : No Prediction Logged</v>
      </c>
      <c r="U11" t="str">
        <f>_xlfn.CONCAT("Total score for three matches : ",'Player Guesses'!Y11)</f>
        <v xml:space="preserve">Total score for three matches : </v>
      </c>
    </row>
    <row r="12" spans="1:21">
      <c r="A12" t="str">
        <f>'Player Guesses'!A12</f>
        <v>fodell@beckgreener.com</v>
      </c>
      <c r="B12" t="str">
        <f>_xlfn.CONCAT('Player Guesses'!F$3, " : ",IF( 'Player Guesses'!F12=1,"Big Home Win", IF( 'Player Guesses'!F12=2,"Small Home Win",IF( 'Player Guesses'!F12=3,"Draw",IF( 'Player Guesses'!F12=4,"Small Away Win",IF( 'Player Guesses'!F12=5,"Big Away WIn","No Prediction Logged"))))))</f>
        <v>Ireland v Wales : Small Away Win</v>
      </c>
      <c r="C12" t="str">
        <f>_xlfn.CONCAT('Player Guesses'!G$3, " : ",IF( 'Player Guesses'!G12=1,"Big Home Win", IF( 'Player Guesses'!G12=2,"Small Home Win",IF( 'Player Guesses'!G12=3,"Draw",IF( 'Player Guesses'!G12=4,"Small Away Win",IF( 'Player Guesses'!G12=5,"Big Away WIn","No Prediction Logged"))))))</f>
        <v>Scotland v England : Small Home Win</v>
      </c>
      <c r="D12" t="str">
        <f>_xlfn.CONCAT('Player Guesses'!H$3, " : ",IF( 'Player Guesses'!H12=1,"Big Home Win", IF( 'Player Guesses'!H12=2,"Small Home Win",IF( 'Player Guesses'!H12=3,"Draw",IF( 'Player Guesses'!H12=4,"Small Away Win",IF( 'Player Guesses'!H12=5,"Big Away WIn","No Prediction Logged"))))))</f>
        <v>France v Italy : Big Home Win</v>
      </c>
      <c r="E12" t="str">
        <f>_xlfn.CONCAT("Total score for three matches : ",'Player Guesses'!I12)</f>
        <v>Total score for three matches : 114</v>
      </c>
      <c r="F12" t="str">
        <f>_xlfn.CONCAT('Player Guesses'!J$3, " : ",IF( 'Player Guesses'!J12=1,"Big Home Win", IF( 'Player Guesses'!J12=2,"Small Home Win",IF( 'Player Guesses'!J12=3,"Draw",IF( 'Player Guesses'!J12=4,"Small Away Win",IF( 'Player Guesses'!J12=5,"Big Away WIn","No Prediction Logged"))))))</f>
        <v>Wales v Scotland : Small Home Win</v>
      </c>
      <c r="G12" t="str">
        <f>_xlfn.CONCAT('Player Guesses'!K$3, " : ",IF( 'Player Guesses'!K12=1,"Big Home Win", IF( 'Player Guesses'!K12=2,"Small Home Win",IF( 'Player Guesses'!K12=3,"Draw",IF( 'Player Guesses'!K12=4,"Small Away Win",IF( 'Player Guesses'!K12=5,"Big Away WIn","No Prediction Logged"))))))</f>
        <v>France v Ireland : Small Home Win</v>
      </c>
      <c r="H12" t="str">
        <f>_xlfn.CONCAT('Player Guesses'!L$3, " : ",IF( 'Player Guesses'!L12=1,"Big Home Win", IF( 'Player Guesses'!L12=2,"Small Home Win",IF( 'Player Guesses'!L12=3,"Draw",IF( 'Player Guesses'!L12=4,"Small Away Win",IF( 'Player Guesses'!L12=5,"Big Away WIn","No Prediction Logged"))))))</f>
        <v>Italy v England : Big Away WIn</v>
      </c>
      <c r="I12" t="str">
        <f>_xlfn.CONCAT("Total score for three matches : ",'Player Guesses'!M12)</f>
        <v>Total score for three matches : 136</v>
      </c>
      <c r="J12" t="str">
        <f>_xlfn.CONCAT('Player Guesses'!N$3, " : ",IF( 'Player Guesses'!N12=1,"Big Home Win", IF( 'Player Guesses'!N12=2,"Small Home Win",IF( 'Player Guesses'!N12=3,"Draw",IF( 'Player Guesses'!N12=4,"Small Away Win",IF( 'Player Guesses'!N12=5,"Big Away WIn","No Prediction Logged"))))))</f>
        <v>Scotland v France : Small Home Win</v>
      </c>
      <c r="K12" t="str">
        <f>_xlfn.CONCAT('Player Guesses'!O$3, " : ",IF( 'Player Guesses'!O12=1,"Big Home Win", IF( 'Player Guesses'!O12=2,"Small Home Win",IF( 'Player Guesses'!O12=3,"Draw",IF( 'Player Guesses'!O12=4,"Small Away Win",IF( 'Player Guesses'!O12=5,"Big Away WIn","No Prediction Logged"))))))</f>
        <v>England v Wales : Big Away WIn</v>
      </c>
      <c r="L12" t="str">
        <f>_xlfn.CONCAT('Player Guesses'!P$3, " : ",IF( 'Player Guesses'!P12=1,"Big Home Win", IF( 'Player Guesses'!P12=2,"Small Home Win",IF( 'Player Guesses'!P12=3,"Draw",IF( 'Player Guesses'!P12=4,"Small Away Win",IF( 'Player Guesses'!P12=5,"Big Away WIn","No Prediction Logged"))))))</f>
        <v>Ireland v Italy : Big Home Win</v>
      </c>
      <c r="M12" t="str">
        <f>_xlfn.CONCAT("Total score for three matches : ",'Player Guesses'!Q12)</f>
        <v>Total score for three matches : 172</v>
      </c>
      <c r="N12" t="str">
        <f>_xlfn.CONCAT('Player Guesses'!R$3, " : ",IF( 'Player Guesses'!R12=1,"Big Home Win", IF( 'Player Guesses'!R12=2,"Small Home Win",IF( 'Player Guesses'!R12=3,"Draw",IF( 'Player Guesses'!R12=4,"Small Away Win",IF( 'Player Guesses'!R12=5,"Big Away WIn","No Prediction Logged"))))))</f>
        <v>Wales v France : Small Away Win</v>
      </c>
      <c r="O12" t="str">
        <f>_xlfn.CONCAT('Player Guesses'!S$3, " : ",IF( 'Player Guesses'!S12=1,"Big Home Win", IF( 'Player Guesses'!S12=2,"Small Home Win",IF( 'Player Guesses'!S12=3,"Draw",IF( 'Player Guesses'!S12=4,"Small Away Win",IF( 'Player Guesses'!S12=5,"Big Away WIn","No Prediction Logged"))))))</f>
        <v>Italy v Scotland : Big Away WIn</v>
      </c>
      <c r="P12" t="str">
        <f>_xlfn.CONCAT('Player Guesses'!T$3, " : ",IF( 'Player Guesses'!T12=1,"Big Home Win", IF( 'Player Guesses'!T12=2,"Small Home Win",IF( 'Player Guesses'!T12=3,"Draw",IF( 'Player Guesses'!T12=4,"Small Away Win",IF( 'Player Guesses'!T12=5,"Big Away WIn","No Prediction Logged"))))))</f>
        <v>England v Ireland : Big Away WIn</v>
      </c>
      <c r="Q12" t="str">
        <f>_xlfn.CONCAT("Total score for three matches : ",'Player Guesses'!U12)</f>
        <v>Total score for three matches : 174</v>
      </c>
      <c r="R12" t="str">
        <f>_xlfn.CONCAT('Player Guesses'!V$3, " : ",IF( 'Player Guesses'!V12=1,"Big Home Win", IF( 'Player Guesses'!V12=2,"Small Home Win",IF( 'Player Guesses'!V12=3,"Draw",IF( 'Player Guesses'!V12=4,"Small Away Win",IF( 'Player Guesses'!V12=5,"Big Away WIn","No Prediction Logged"))))))</f>
        <v>Wales v Italy : Big Home Win</v>
      </c>
      <c r="S12" t="str">
        <f>_xlfn.CONCAT('Player Guesses'!W$3, " : ",IF( 'Player Guesses'!W12=1,"Big Home Win", IF( 'Player Guesses'!W12=2,"Small Home Win",IF( 'Player Guesses'!W12=3,"Draw",IF( 'Player Guesses'!W12=4,"Small Away Win",IF( 'Player Guesses'!W12=5,"Big Away WIn","No Prediction Logged"))))))</f>
        <v>Ireland v Scotland : Small Home Win</v>
      </c>
      <c r="T12" t="str">
        <f>_xlfn.CONCAT('Player Guesses'!X$3, " : ",IF( 'Player Guesses'!X12=1,"Big Home Win", IF( 'Player Guesses'!X12=2,"Small Home Win",IF( 'Player Guesses'!X12=3,"Draw",IF( 'Player Guesses'!X12=4,"Small Away Win",IF( 'Player Guesses'!X12=5,"Big Away WIn","No Prediction Logged"))))))</f>
        <v>France v England : Small Away Win</v>
      </c>
      <c r="U12" t="str">
        <f>_xlfn.CONCAT("Total score for three matches : ",'Player Guesses'!Y12)</f>
        <v>Total score for three matches : 149</v>
      </c>
    </row>
    <row r="13" spans="1:21">
      <c r="A13" t="str">
        <f>'Player Guesses'!A13</f>
        <v>harrison.jardine@protiviti.co.uk</v>
      </c>
      <c r="B13" t="str">
        <f>_xlfn.CONCAT('Player Guesses'!F$3, " : ",IF( 'Player Guesses'!F13=1,"Big Home Win", IF( 'Player Guesses'!F13=2,"Small Home Win",IF( 'Player Guesses'!F13=3,"Draw",IF( 'Player Guesses'!F13=4,"Small Away Win",IF( 'Player Guesses'!F13=5,"Big Away WIn","No Prediction Logged"))))))</f>
        <v>Ireland v Wales : Big Home Win</v>
      </c>
      <c r="C13" t="str">
        <f>_xlfn.CONCAT('Player Guesses'!G$3, " : ",IF( 'Player Guesses'!G13=1,"Big Home Win", IF( 'Player Guesses'!G13=2,"Small Home Win",IF( 'Player Guesses'!G13=3,"Draw",IF( 'Player Guesses'!G13=4,"Small Away Win",IF( 'Player Guesses'!G13=5,"Big Away WIn","No Prediction Logged"))))))</f>
        <v>Scotland v England : Small Away Win</v>
      </c>
      <c r="D13" t="str">
        <f>_xlfn.CONCAT('Player Guesses'!H$3, " : ",IF( 'Player Guesses'!H13=1,"Big Home Win", IF( 'Player Guesses'!H13=2,"Small Home Win",IF( 'Player Guesses'!H13=3,"Draw",IF( 'Player Guesses'!H13=4,"Small Away Win",IF( 'Player Guesses'!H13=5,"Big Away WIn","No Prediction Logged"))))))</f>
        <v>France v Italy : Big Home Win</v>
      </c>
      <c r="E13" t="str">
        <f>_xlfn.CONCAT("Total score for three matches : ",'Player Guesses'!I13)</f>
        <v>Total score for three matches : 85</v>
      </c>
      <c r="F13" t="str">
        <f>_xlfn.CONCAT('Player Guesses'!J$3, " : ",IF( 'Player Guesses'!J13=1,"Big Home Win", IF( 'Player Guesses'!J13=2,"Small Home Win",IF( 'Player Guesses'!J13=3,"Draw",IF( 'Player Guesses'!J13=4,"Small Away Win",IF( 'Player Guesses'!J13=5,"Big Away WIn","No Prediction Logged"))))))</f>
        <v>Wales v Scotland : Small Home Win</v>
      </c>
      <c r="G13" t="str">
        <f>_xlfn.CONCAT('Player Guesses'!K$3, " : ",IF( 'Player Guesses'!K13=1,"Big Home Win", IF( 'Player Guesses'!K13=2,"Small Home Win",IF( 'Player Guesses'!K13=3,"Draw",IF( 'Player Guesses'!K13=4,"Small Away Win",IF( 'Player Guesses'!K13=5,"Big Away WIn","No Prediction Logged"))))))</f>
        <v>France v Ireland : Small Away Win</v>
      </c>
      <c r="H13" t="str">
        <f>_xlfn.CONCAT('Player Guesses'!L$3, " : ",IF( 'Player Guesses'!L13=1,"Big Home Win", IF( 'Player Guesses'!L13=2,"Small Home Win",IF( 'Player Guesses'!L13=3,"Draw",IF( 'Player Guesses'!L13=4,"Small Away Win",IF( 'Player Guesses'!L13=5,"Big Away WIn","No Prediction Logged"))))))</f>
        <v>Italy v England : Big Away WIn</v>
      </c>
      <c r="I13" t="str">
        <f>_xlfn.CONCAT("Total score for three matches : ",'Player Guesses'!M13)</f>
        <v>Total score for three matches : 85</v>
      </c>
      <c r="J13" t="str">
        <f>_xlfn.CONCAT('Player Guesses'!N$3, " : ",IF( 'Player Guesses'!N13=1,"Big Home Win", IF( 'Player Guesses'!N13=2,"Small Home Win",IF( 'Player Guesses'!N13=3,"Draw",IF( 'Player Guesses'!N13=4,"Small Away Win",IF( 'Player Guesses'!N13=5,"Big Away WIn","No Prediction Logged"))))))</f>
        <v>Scotland v France : Small Away Win</v>
      </c>
      <c r="K13" t="str">
        <f>_xlfn.CONCAT('Player Guesses'!O$3, " : ",IF( 'Player Guesses'!O13=1,"Big Home Win", IF( 'Player Guesses'!O13=2,"Small Home Win",IF( 'Player Guesses'!O13=3,"Draw",IF( 'Player Guesses'!O13=4,"Small Away Win",IF( 'Player Guesses'!O13=5,"Big Away WIn","No Prediction Logged"))))))</f>
        <v>England v Wales : Big Home Win</v>
      </c>
      <c r="L13" t="str">
        <f>_xlfn.CONCAT('Player Guesses'!P$3, " : ",IF( 'Player Guesses'!P13=1,"Big Home Win", IF( 'Player Guesses'!P13=2,"Small Home Win",IF( 'Player Guesses'!P13=3,"Draw",IF( 'Player Guesses'!P13=4,"Small Away Win",IF( 'Player Guesses'!P13=5,"Big Away WIn","No Prediction Logged"))))))</f>
        <v>Ireland v Italy : Big Home Win</v>
      </c>
      <c r="M13" t="str">
        <f>_xlfn.CONCAT("Total score for three matches : ",'Player Guesses'!Q13)</f>
        <v>Total score for three matches : 85</v>
      </c>
      <c r="N13" t="str">
        <f>_xlfn.CONCAT('Player Guesses'!R$3, " : ",IF( 'Player Guesses'!R13=1,"Big Home Win", IF( 'Player Guesses'!R13=2,"Small Home Win",IF( 'Player Guesses'!R13=3,"Draw",IF( 'Player Guesses'!R13=4,"Small Away Win",IF( 'Player Guesses'!R13=5,"Big Away WIn","No Prediction Logged"))))))</f>
        <v>Wales v France : Big Away WIn</v>
      </c>
      <c r="O13" t="str">
        <f>_xlfn.CONCAT('Player Guesses'!S$3, " : ",IF( 'Player Guesses'!S13=1,"Big Home Win", IF( 'Player Guesses'!S13=2,"Small Home Win",IF( 'Player Guesses'!S13=3,"Draw",IF( 'Player Guesses'!S13=4,"Small Away Win",IF( 'Player Guesses'!S13=5,"Big Away WIn","No Prediction Logged"))))))</f>
        <v>Italy v Scotland : Small Away Win</v>
      </c>
      <c r="P13" t="str">
        <f>_xlfn.CONCAT('Player Guesses'!T$3, " : ",IF( 'Player Guesses'!T13=1,"Big Home Win", IF( 'Player Guesses'!T13=2,"Small Home Win",IF( 'Player Guesses'!T13=3,"Draw",IF( 'Player Guesses'!T13=4,"Small Away Win",IF( 'Player Guesses'!T13=5,"Big Away WIn","No Prediction Logged"))))))</f>
        <v>England v Ireland : Small Home Win</v>
      </c>
      <c r="Q13" t="str">
        <f>_xlfn.CONCAT("Total score for three matches : ",'Player Guesses'!U13)</f>
        <v>Total score for three matches : 85</v>
      </c>
      <c r="R13" t="str">
        <f>_xlfn.CONCAT('Player Guesses'!V$3, " : ",IF( 'Player Guesses'!V13=1,"Big Home Win", IF( 'Player Guesses'!V13=2,"Small Home Win",IF( 'Player Guesses'!V13=3,"Draw",IF( 'Player Guesses'!V13=4,"Small Away Win",IF( 'Player Guesses'!V13=5,"Big Away WIn","No Prediction Logged"))))))</f>
        <v>Wales v Italy : Small Home Win</v>
      </c>
      <c r="S13" t="str">
        <f>_xlfn.CONCAT('Player Guesses'!W$3, " : ",IF( 'Player Guesses'!W13=1,"Big Home Win", IF( 'Player Guesses'!W13=2,"Small Home Win",IF( 'Player Guesses'!W13=3,"Draw",IF( 'Player Guesses'!W13=4,"Small Away Win",IF( 'Player Guesses'!W13=5,"Big Away WIn","No Prediction Logged"))))))</f>
        <v>Ireland v Scotland : Small Home Win</v>
      </c>
      <c r="T13" t="str">
        <f>_xlfn.CONCAT('Player Guesses'!X$3, " : ",IF( 'Player Guesses'!X13=1,"Big Home Win", IF( 'Player Guesses'!X13=2,"Small Home Win",IF( 'Player Guesses'!X13=3,"Draw",IF( 'Player Guesses'!X13=4,"Small Away Win",IF( 'Player Guesses'!X13=5,"Big Away WIn","No Prediction Logged"))))))</f>
        <v>France v England : Small Away Win</v>
      </c>
      <c r="U13" t="str">
        <f>_xlfn.CONCAT("Total score for three matches : ",'Player Guesses'!Y13)</f>
        <v>Total score for three matches : 85</v>
      </c>
    </row>
    <row r="14" spans="1:21">
      <c r="A14" t="str">
        <f>'Player Guesses'!A14</f>
        <v>jstones@beckgreener.com</v>
      </c>
      <c r="B14" t="str">
        <f>_xlfn.CONCAT('Player Guesses'!F$3, " : ",IF( 'Player Guesses'!F14=1,"Big Home Win", IF( 'Player Guesses'!F14=2,"Small Home Win",IF( 'Player Guesses'!F14=3,"Draw",IF( 'Player Guesses'!F14=4,"Small Away Win",IF( 'Player Guesses'!F14=5,"Big Away WIn","No Prediction Logged"))))))</f>
        <v>Ireland v Wales : Big Home Win</v>
      </c>
      <c r="C14" t="str">
        <f>_xlfn.CONCAT('Player Guesses'!G$3, " : ",IF( 'Player Guesses'!G14=1,"Big Home Win", IF( 'Player Guesses'!G14=2,"Small Home Win",IF( 'Player Guesses'!G14=3,"Draw",IF( 'Player Guesses'!G14=4,"Small Away Win",IF( 'Player Guesses'!G14=5,"Big Away WIn","No Prediction Logged"))))))</f>
        <v>Scotland v England : Small Home Win</v>
      </c>
      <c r="D14" t="str">
        <f>_xlfn.CONCAT('Player Guesses'!H$3, " : ",IF( 'Player Guesses'!H14=1,"Big Home Win", IF( 'Player Guesses'!H14=2,"Small Home Win",IF( 'Player Guesses'!H14=3,"Draw",IF( 'Player Guesses'!H14=4,"Small Away Win",IF( 'Player Guesses'!H14=5,"Big Away WIn","No Prediction Logged"))))))</f>
        <v>France v Italy : Big Home Win</v>
      </c>
      <c r="E14" t="str">
        <f>_xlfn.CONCAT("Total score for three matches : ",'Player Guesses'!I14)</f>
        <v>Total score for three matches : 127</v>
      </c>
      <c r="F14" t="str">
        <f>_xlfn.CONCAT('Player Guesses'!J$3, " : ",IF( 'Player Guesses'!J14=1,"Big Home Win", IF( 'Player Guesses'!J14=2,"Small Home Win",IF( 'Player Guesses'!J14=3,"Draw",IF( 'Player Guesses'!J14=4,"Small Away Win",IF( 'Player Guesses'!J14=5,"Big Away WIn","No Prediction Logged"))))))</f>
        <v>Wales v Scotland : Small Away Win</v>
      </c>
      <c r="G14" t="str">
        <f>_xlfn.CONCAT('Player Guesses'!K$3, " : ",IF( 'Player Guesses'!K14=1,"Big Home Win", IF( 'Player Guesses'!K14=2,"Small Home Win",IF( 'Player Guesses'!K14=3,"Draw",IF( 'Player Guesses'!K14=4,"Small Away Win",IF( 'Player Guesses'!K14=5,"Big Away WIn","No Prediction Logged"))))))</f>
        <v>France v Ireland : Small Home Win</v>
      </c>
      <c r="H14" t="str">
        <f>_xlfn.CONCAT('Player Guesses'!L$3, " : ",IF( 'Player Guesses'!L14=1,"Big Home Win", IF( 'Player Guesses'!L14=2,"Small Home Win",IF( 'Player Guesses'!L14=3,"Draw",IF( 'Player Guesses'!L14=4,"Small Away Win",IF( 'Player Guesses'!L14=5,"Big Away WIn","No Prediction Logged"))))))</f>
        <v>Italy v England : Big Away WIn</v>
      </c>
      <c r="I14" t="str">
        <f>_xlfn.CONCAT("Total score for three matches : ",'Player Guesses'!M14)</f>
        <v>Total score for three matches : 113</v>
      </c>
      <c r="J14" t="str">
        <f>_xlfn.CONCAT('Player Guesses'!N$3, " : ",IF( 'Player Guesses'!N14=1,"Big Home Win", IF( 'Player Guesses'!N14=2,"Small Home Win",IF( 'Player Guesses'!N14=3,"Draw",IF( 'Player Guesses'!N14=4,"Small Away Win",IF( 'Player Guesses'!N14=5,"Big Away WIn","No Prediction Logged"))))))</f>
        <v>Scotland v France : Big Away WIn</v>
      </c>
      <c r="K14" t="str">
        <f>_xlfn.CONCAT('Player Guesses'!O$3, " : ",IF( 'Player Guesses'!O14=1,"Big Home Win", IF( 'Player Guesses'!O14=2,"Small Home Win",IF( 'Player Guesses'!O14=3,"Draw",IF( 'Player Guesses'!O14=4,"Small Away Win",IF( 'Player Guesses'!O14=5,"Big Away WIn","No Prediction Logged"))))))</f>
        <v>England v Wales : Small Home Win</v>
      </c>
      <c r="L14" t="str">
        <f>_xlfn.CONCAT('Player Guesses'!P$3, " : ",IF( 'Player Guesses'!P14=1,"Big Home Win", IF( 'Player Guesses'!P14=2,"Small Home Win",IF( 'Player Guesses'!P14=3,"Draw",IF( 'Player Guesses'!P14=4,"Small Away Win",IF( 'Player Guesses'!P14=5,"Big Away WIn","No Prediction Logged"))))))</f>
        <v>Ireland v Italy : Big Home Win</v>
      </c>
      <c r="M14" t="str">
        <f>_xlfn.CONCAT("Total score for three matches : ",'Player Guesses'!Q14)</f>
        <v>Total score for three matches : 116</v>
      </c>
      <c r="N14" t="str">
        <f>_xlfn.CONCAT('Player Guesses'!R$3, " : ",IF( 'Player Guesses'!R14=1,"Big Home Win", IF( 'Player Guesses'!R14=2,"Small Home Win",IF( 'Player Guesses'!R14=3,"Draw",IF( 'Player Guesses'!R14=4,"Small Away Win",IF( 'Player Guesses'!R14=5,"Big Away WIn","No Prediction Logged"))))))</f>
        <v>Wales v France : Big Away WIn</v>
      </c>
      <c r="O14" t="str">
        <f>_xlfn.CONCAT('Player Guesses'!S$3, " : ",IF( 'Player Guesses'!S14=1,"Big Home Win", IF( 'Player Guesses'!S14=2,"Small Home Win",IF( 'Player Guesses'!S14=3,"Draw",IF( 'Player Guesses'!S14=4,"Small Away Win",IF( 'Player Guesses'!S14=5,"Big Away WIn","No Prediction Logged"))))))</f>
        <v>Italy v Scotland : Big Away WIn</v>
      </c>
      <c r="P14" t="str">
        <f>_xlfn.CONCAT('Player Guesses'!T$3, " : ",IF( 'Player Guesses'!T14=1,"Big Home Win", IF( 'Player Guesses'!T14=2,"Small Home Win",IF( 'Player Guesses'!T14=3,"Draw",IF( 'Player Guesses'!T14=4,"Small Away Win",IF( 'Player Guesses'!T14=5,"Big Away WIn","No Prediction Logged"))))))</f>
        <v>England v Ireland : Small Away Win</v>
      </c>
      <c r="Q14" t="str">
        <f>_xlfn.CONCAT("Total score for three matches : ",'Player Guesses'!U14)</f>
        <v>Total score for three matches : 125</v>
      </c>
      <c r="R14" t="str">
        <f>_xlfn.CONCAT('Player Guesses'!V$3, " : ",IF( 'Player Guesses'!V14=1,"Big Home Win", IF( 'Player Guesses'!V14=2,"Small Home Win",IF( 'Player Guesses'!V14=3,"Draw",IF( 'Player Guesses'!V14=4,"Small Away Win",IF( 'Player Guesses'!V14=5,"Big Away WIn","No Prediction Logged"))))))</f>
        <v>Wales v Italy : Big Home Win</v>
      </c>
      <c r="S14" t="str">
        <f>_xlfn.CONCAT('Player Guesses'!W$3, " : ",IF( 'Player Guesses'!W14=1,"Big Home Win", IF( 'Player Guesses'!W14=2,"Small Home Win",IF( 'Player Guesses'!W14=3,"Draw",IF( 'Player Guesses'!W14=4,"Small Away Win",IF( 'Player Guesses'!W14=5,"Big Away WIn","No Prediction Logged"))))))</f>
        <v>Ireland v Scotland : Big Home Win</v>
      </c>
      <c r="T14" t="str">
        <f>_xlfn.CONCAT('Player Guesses'!X$3, " : ",IF( 'Player Guesses'!X14=1,"Big Home Win", IF( 'Player Guesses'!X14=2,"Small Home Win",IF( 'Player Guesses'!X14=3,"Draw",IF( 'Player Guesses'!X14=4,"Small Away Win",IF( 'Player Guesses'!X14=5,"Big Away WIn","No Prediction Logged"))))))</f>
        <v>France v England : Big Home Win</v>
      </c>
      <c r="U14" t="str">
        <f>_xlfn.CONCAT("Total score for three matches : ",'Player Guesses'!Y14)</f>
        <v>Total score for three matches : 138</v>
      </c>
    </row>
    <row r="15" spans="1:21">
      <c r="A15" t="str">
        <f>'Player Guesses'!A15</f>
        <v>jvallis@beckgreener.com</v>
      </c>
      <c r="B15" t="str">
        <f>_xlfn.CONCAT('Player Guesses'!F$3, " : ",IF( 'Player Guesses'!F15=1,"Big Home Win", IF( 'Player Guesses'!F15=2,"Small Home Win",IF( 'Player Guesses'!F15=3,"Draw",IF( 'Player Guesses'!F15=4,"Small Away Win",IF( 'Player Guesses'!F15=5,"Big Away WIn","No Prediction Logged"))))))</f>
        <v>Ireland v Wales : Big Home Win</v>
      </c>
      <c r="C15" t="str">
        <f>_xlfn.CONCAT('Player Guesses'!G$3, " : ",IF( 'Player Guesses'!G15=1,"Big Home Win", IF( 'Player Guesses'!G15=2,"Small Home Win",IF( 'Player Guesses'!G15=3,"Draw",IF( 'Player Guesses'!G15=4,"Small Away Win",IF( 'Player Guesses'!G15=5,"Big Away WIn","No Prediction Logged"))))))</f>
        <v>Scotland v England : Big Away WIn</v>
      </c>
      <c r="D15" t="str">
        <f>_xlfn.CONCAT('Player Guesses'!H$3, " : ",IF( 'Player Guesses'!H15=1,"Big Home Win", IF( 'Player Guesses'!H15=2,"Small Home Win",IF( 'Player Guesses'!H15=3,"Draw",IF( 'Player Guesses'!H15=4,"Small Away Win",IF( 'Player Guesses'!H15=5,"Big Away WIn","No Prediction Logged"))))))</f>
        <v>France v Italy : Big Home Win</v>
      </c>
      <c r="E15" t="str">
        <f>_xlfn.CONCAT("Total score for three matches : ",'Player Guesses'!I15)</f>
        <v>Total score for three matches : 126</v>
      </c>
      <c r="F15" t="str">
        <f>_xlfn.CONCAT('Player Guesses'!J$3, " : ",IF( 'Player Guesses'!J15=1,"Big Home Win", IF( 'Player Guesses'!J15=2,"Small Home Win",IF( 'Player Guesses'!J15=3,"Draw",IF( 'Player Guesses'!J15=4,"Small Away Win",IF( 'Player Guesses'!J15=5,"Big Away WIn","No Prediction Logged"))))))</f>
        <v>Wales v Scotland : Small Away Win</v>
      </c>
      <c r="G15" t="str">
        <f>_xlfn.CONCAT('Player Guesses'!K$3, " : ",IF( 'Player Guesses'!K15=1,"Big Home Win", IF( 'Player Guesses'!K15=2,"Small Home Win",IF( 'Player Guesses'!K15=3,"Draw",IF( 'Player Guesses'!K15=4,"Small Away Win",IF( 'Player Guesses'!K15=5,"Big Away WIn","No Prediction Logged"))))))</f>
        <v>France v Ireland : Small Home Win</v>
      </c>
      <c r="H15" t="str">
        <f>_xlfn.CONCAT('Player Guesses'!L$3, " : ",IF( 'Player Guesses'!L15=1,"Big Home Win", IF( 'Player Guesses'!L15=2,"Small Home Win",IF( 'Player Guesses'!L15=3,"Draw",IF( 'Player Guesses'!L15=4,"Small Away Win",IF( 'Player Guesses'!L15=5,"Big Away WIn","No Prediction Logged"))))))</f>
        <v>Italy v England : Big Away WIn</v>
      </c>
      <c r="I15" t="str">
        <f>_xlfn.CONCAT("Total score for three matches : ",'Player Guesses'!M15)</f>
        <v>Total score for three matches : 102</v>
      </c>
      <c r="J15" t="str">
        <f>_xlfn.CONCAT('Player Guesses'!N$3, " : ",IF( 'Player Guesses'!N15=1,"Big Home Win", IF( 'Player Guesses'!N15=2,"Small Home Win",IF( 'Player Guesses'!N15=3,"Draw",IF( 'Player Guesses'!N15=4,"Small Away Win",IF( 'Player Guesses'!N15=5,"Big Away WIn","No Prediction Logged"))))))</f>
        <v>Scotland v France : Small Away Win</v>
      </c>
      <c r="K15" t="str">
        <f>_xlfn.CONCAT('Player Guesses'!O$3, " : ",IF( 'Player Guesses'!O15=1,"Big Home Win", IF( 'Player Guesses'!O15=2,"Small Home Win",IF( 'Player Guesses'!O15=3,"Draw",IF( 'Player Guesses'!O15=4,"Small Away Win",IF( 'Player Guesses'!O15=5,"Big Away WIn","No Prediction Logged"))))))</f>
        <v>England v Wales : Big Home Win</v>
      </c>
      <c r="L15" t="str">
        <f>_xlfn.CONCAT('Player Guesses'!P$3, " : ",IF( 'Player Guesses'!P15=1,"Big Home Win", IF( 'Player Guesses'!P15=2,"Small Home Win",IF( 'Player Guesses'!P15=3,"Draw",IF( 'Player Guesses'!P15=4,"Small Away Win",IF( 'Player Guesses'!P15=5,"Big Away WIn","No Prediction Logged"))))))</f>
        <v>Ireland v Italy : Big Home Win</v>
      </c>
      <c r="M15" t="str">
        <f>_xlfn.CONCAT("Total score for three matches : ",'Player Guesses'!Q15)</f>
        <v>Total score for three matches : 133</v>
      </c>
      <c r="N15" t="str">
        <f>_xlfn.CONCAT('Player Guesses'!R$3, " : ",IF( 'Player Guesses'!R15=1,"Big Home Win", IF( 'Player Guesses'!R15=2,"Small Home Win",IF( 'Player Guesses'!R15=3,"Draw",IF( 'Player Guesses'!R15=4,"Small Away Win",IF( 'Player Guesses'!R15=5,"Big Away WIn","No Prediction Logged"))))))</f>
        <v>Wales v France : Small Home Win</v>
      </c>
      <c r="O15" t="str">
        <f>_xlfn.CONCAT('Player Guesses'!S$3, " : ",IF( 'Player Guesses'!S15=1,"Big Home Win", IF( 'Player Guesses'!S15=2,"Small Home Win",IF( 'Player Guesses'!S15=3,"Draw",IF( 'Player Guesses'!S15=4,"Small Away Win",IF( 'Player Guesses'!S15=5,"Big Away WIn","No Prediction Logged"))))))</f>
        <v>Italy v Scotland : Big Away WIn</v>
      </c>
      <c r="P15" t="str">
        <f>_xlfn.CONCAT('Player Guesses'!T$3, " : ",IF( 'Player Guesses'!T15=1,"Big Home Win", IF( 'Player Guesses'!T15=2,"Small Home Win",IF( 'Player Guesses'!T15=3,"Draw",IF( 'Player Guesses'!T15=4,"Small Away Win",IF( 'Player Guesses'!T15=5,"Big Away WIn","No Prediction Logged"))))))</f>
        <v>England v Ireland : Small Home Win</v>
      </c>
      <c r="Q15" t="str">
        <f>_xlfn.CONCAT("Total score for three matches : ",'Player Guesses'!U15)</f>
        <v>Total score for three matches : 167</v>
      </c>
      <c r="R15" t="str">
        <f>_xlfn.CONCAT('Player Guesses'!V$3, " : ",IF( 'Player Guesses'!V15=1,"Big Home Win", IF( 'Player Guesses'!V15=2,"Small Home Win",IF( 'Player Guesses'!V15=3,"Draw",IF( 'Player Guesses'!V15=4,"Small Away Win",IF( 'Player Guesses'!V15=5,"Big Away WIn","No Prediction Logged"))))))</f>
        <v>Wales v Italy : Big Home Win</v>
      </c>
      <c r="S15" t="str">
        <f>_xlfn.CONCAT('Player Guesses'!W$3, " : ",IF( 'Player Guesses'!W15=1,"Big Home Win", IF( 'Player Guesses'!W15=2,"Small Home Win",IF( 'Player Guesses'!W15=3,"Draw",IF( 'Player Guesses'!W15=4,"Small Away Win",IF( 'Player Guesses'!W15=5,"Big Away WIn","No Prediction Logged"))))))</f>
        <v>Ireland v Scotland : Big Home Win</v>
      </c>
      <c r="T15" t="str">
        <f>_xlfn.CONCAT('Player Guesses'!X$3, " : ",IF( 'Player Guesses'!X15=1,"Big Home Win", IF( 'Player Guesses'!X15=2,"Small Home Win",IF( 'Player Guesses'!X15=3,"Draw",IF( 'Player Guesses'!X15=4,"Small Away Win",IF( 'Player Guesses'!X15=5,"Big Away WIn","No Prediction Logged"))))))</f>
        <v>France v England : Big Away WIn</v>
      </c>
      <c r="U15" t="str">
        <f>_xlfn.CONCAT("Total score for three matches : ",'Player Guesses'!Y15)</f>
        <v>Total score for three matches : 144</v>
      </c>
    </row>
    <row r="16" spans="1:21">
      <c r="A16" t="str">
        <f>'Player Guesses'!A16</f>
        <v>johnphiliphull@hotmail.com</v>
      </c>
      <c r="B16" t="str">
        <f>_xlfn.CONCAT('Player Guesses'!F$3, " : ",IF( 'Player Guesses'!F16=1,"Big Home Win", IF( 'Player Guesses'!F16=2,"Small Home Win",IF( 'Player Guesses'!F16=3,"Draw",IF( 'Player Guesses'!F16=4,"Small Away Win",IF( 'Player Guesses'!F16=5,"Big Away WIn","No Prediction Logged"))))))</f>
        <v>Ireland v Wales : Big Home Win</v>
      </c>
      <c r="C16" t="str">
        <f>_xlfn.CONCAT('Player Guesses'!G$3, " : ",IF( 'Player Guesses'!G16=1,"Big Home Win", IF( 'Player Guesses'!G16=2,"Small Home Win",IF( 'Player Guesses'!G16=3,"Draw",IF( 'Player Guesses'!G16=4,"Small Away Win",IF( 'Player Guesses'!G16=5,"Big Away WIn","No Prediction Logged"))))))</f>
        <v>Scotland v England : Small Home Win</v>
      </c>
      <c r="D16" t="str">
        <f>_xlfn.CONCAT('Player Guesses'!H$3, " : ",IF( 'Player Guesses'!H16=1,"Big Home Win", IF( 'Player Guesses'!H16=2,"Small Home Win",IF( 'Player Guesses'!H16=3,"Draw",IF( 'Player Guesses'!H16=4,"Small Away Win",IF( 'Player Guesses'!H16=5,"Big Away WIn","No Prediction Logged"))))))</f>
        <v>France v Italy : Big Home Win</v>
      </c>
      <c r="E16" t="str">
        <f>_xlfn.CONCAT("Total score for three matches : ",'Player Guesses'!I16)</f>
        <v>Total score for three matches : 112</v>
      </c>
      <c r="F16" t="str">
        <f>_xlfn.CONCAT('Player Guesses'!J$3, " : ",IF( 'Player Guesses'!J16=1,"Big Home Win", IF( 'Player Guesses'!J16=2,"Small Home Win",IF( 'Player Guesses'!J16=3,"Draw",IF( 'Player Guesses'!J16=4,"Small Away Win",IF( 'Player Guesses'!J16=5,"Big Away WIn","No Prediction Logged"))))))</f>
        <v>Wales v Scotland : Small Away Win</v>
      </c>
      <c r="G16" t="str">
        <f>_xlfn.CONCAT('Player Guesses'!K$3, " : ",IF( 'Player Guesses'!K16=1,"Big Home Win", IF( 'Player Guesses'!K16=2,"Small Home Win",IF( 'Player Guesses'!K16=3,"Draw",IF( 'Player Guesses'!K16=4,"Small Away Win",IF( 'Player Guesses'!K16=5,"Big Away WIn","No Prediction Logged"))))))</f>
        <v>France v Ireland : Small Home Win</v>
      </c>
      <c r="H16" t="str">
        <f>_xlfn.CONCAT('Player Guesses'!L$3, " : ",IF( 'Player Guesses'!L16=1,"Big Home Win", IF( 'Player Guesses'!L16=2,"Small Home Win",IF( 'Player Guesses'!L16=3,"Draw",IF( 'Player Guesses'!L16=4,"Small Away Win",IF( 'Player Guesses'!L16=5,"Big Away WIn","No Prediction Logged"))))))</f>
        <v>Italy v England : Big Away WIn</v>
      </c>
      <c r="I16" t="str">
        <f>_xlfn.CONCAT("Total score for three matches : ",'Player Guesses'!M16)</f>
        <v>Total score for three matches : 126</v>
      </c>
      <c r="J16" t="str">
        <f>_xlfn.CONCAT('Player Guesses'!N$3, " : ",IF( 'Player Guesses'!N16=1,"Big Home Win", IF( 'Player Guesses'!N16=2,"Small Home Win",IF( 'Player Guesses'!N16=3,"Draw",IF( 'Player Guesses'!N16=4,"Small Away Win",IF( 'Player Guesses'!N16=5,"Big Away WIn","No Prediction Logged"))))))</f>
        <v>Scotland v France : Small Away Win</v>
      </c>
      <c r="K16" t="str">
        <f>_xlfn.CONCAT('Player Guesses'!O$3, " : ",IF( 'Player Guesses'!O16=1,"Big Home Win", IF( 'Player Guesses'!O16=2,"Small Home Win",IF( 'Player Guesses'!O16=3,"Draw",IF( 'Player Guesses'!O16=4,"Small Away Win",IF( 'Player Guesses'!O16=5,"Big Away WIn","No Prediction Logged"))))))</f>
        <v>England v Wales : Small Home Win</v>
      </c>
      <c r="L16" t="str">
        <f>_xlfn.CONCAT('Player Guesses'!P$3, " : ",IF( 'Player Guesses'!P16=1,"Big Home Win", IF( 'Player Guesses'!P16=2,"Small Home Win",IF( 'Player Guesses'!P16=3,"Draw",IF( 'Player Guesses'!P16=4,"Small Away Win",IF( 'Player Guesses'!P16=5,"Big Away WIn","No Prediction Logged"))))))</f>
        <v>Ireland v Italy : Big Home Win</v>
      </c>
      <c r="M16" t="str">
        <f>_xlfn.CONCAT("Total score for three matches : ",'Player Guesses'!Q16)</f>
        <v>Total score for three matches : 134</v>
      </c>
      <c r="N16" t="str">
        <f>_xlfn.CONCAT('Player Guesses'!R$3, " : ",IF( 'Player Guesses'!R16=1,"Big Home Win", IF( 'Player Guesses'!R16=2,"Small Home Win",IF( 'Player Guesses'!R16=3,"Draw",IF( 'Player Guesses'!R16=4,"Small Away Win",IF( 'Player Guesses'!R16=5,"Big Away WIn","No Prediction Logged"))))))</f>
        <v>Wales v France : Small Away Win</v>
      </c>
      <c r="O16" t="str">
        <f>_xlfn.CONCAT('Player Guesses'!S$3, " : ",IF( 'Player Guesses'!S16=1,"Big Home Win", IF( 'Player Guesses'!S16=2,"Small Home Win",IF( 'Player Guesses'!S16=3,"Draw",IF( 'Player Guesses'!S16=4,"Small Away Win",IF( 'Player Guesses'!S16=5,"Big Away WIn","No Prediction Logged"))))))</f>
        <v>Italy v Scotland : Big Away WIn</v>
      </c>
      <c r="P16" t="str">
        <f>_xlfn.CONCAT('Player Guesses'!T$3, " : ",IF( 'Player Guesses'!T16=1,"Big Home Win", IF( 'Player Guesses'!T16=2,"Small Home Win",IF( 'Player Guesses'!T16=3,"Draw",IF( 'Player Guesses'!T16=4,"Small Away Win",IF( 'Player Guesses'!T16=5,"Big Away WIn","No Prediction Logged"))))))</f>
        <v>England v Ireland : Small Home Win</v>
      </c>
      <c r="Q16" t="str">
        <f>_xlfn.CONCAT("Total score for three matches : ",'Player Guesses'!U16)</f>
        <v>Total score for three matches : 133</v>
      </c>
      <c r="R16" t="str">
        <f>_xlfn.CONCAT('Player Guesses'!V$3, " : ",IF( 'Player Guesses'!V16=1,"Big Home Win", IF( 'Player Guesses'!V16=2,"Small Home Win",IF( 'Player Guesses'!V16=3,"Draw",IF( 'Player Guesses'!V16=4,"Small Away Win",IF( 'Player Guesses'!V16=5,"Big Away WIn","No Prediction Logged"))))))</f>
        <v>Wales v Italy : Big Home Win</v>
      </c>
      <c r="S16" t="str">
        <f>_xlfn.CONCAT('Player Guesses'!W$3, " : ",IF( 'Player Guesses'!W16=1,"Big Home Win", IF( 'Player Guesses'!W16=2,"Small Home Win",IF( 'Player Guesses'!W16=3,"Draw",IF( 'Player Guesses'!W16=4,"Small Away Win",IF( 'Player Guesses'!W16=5,"Big Away WIn","No Prediction Logged"))))))</f>
        <v>Ireland v Scotland : Big Home Win</v>
      </c>
      <c r="T16" t="str">
        <f>_xlfn.CONCAT('Player Guesses'!X$3, " : ",IF( 'Player Guesses'!X16=1,"Big Home Win", IF( 'Player Guesses'!X16=2,"Small Home Win",IF( 'Player Guesses'!X16=3,"Draw",IF( 'Player Guesses'!X16=4,"Small Away Win",IF( 'Player Guesses'!X16=5,"Big Away WIn","No Prediction Logged"))))))</f>
        <v>France v England : Small Away Win</v>
      </c>
      <c r="U16" t="str">
        <f>_xlfn.CONCAT("Total score for three matches : ",'Player Guesses'!Y16)</f>
        <v>Total score for three matches : 137</v>
      </c>
    </row>
    <row r="17" spans="1:21">
      <c r="A17" t="str">
        <f>'Player Guesses'!A17</f>
        <v>john@raynorj.co.uk</v>
      </c>
      <c r="B17" t="str">
        <f>_xlfn.CONCAT('Player Guesses'!F$3, " : ",IF( 'Player Guesses'!F17=1,"Big Home Win", IF( 'Player Guesses'!F17=2,"Small Home Win",IF( 'Player Guesses'!F17=3,"Draw",IF( 'Player Guesses'!F17=4,"Small Away Win",IF( 'Player Guesses'!F17=5,"Big Away WIn","No Prediction Logged"))))))</f>
        <v>Ireland v Wales : Small Away Win</v>
      </c>
      <c r="C17" t="str">
        <f>_xlfn.CONCAT('Player Guesses'!G$3, " : ",IF( 'Player Guesses'!G17=1,"Big Home Win", IF( 'Player Guesses'!G17=2,"Small Home Win",IF( 'Player Guesses'!G17=3,"Draw",IF( 'Player Guesses'!G17=4,"Small Away Win",IF( 'Player Guesses'!G17=5,"Big Away WIn","No Prediction Logged"))))))</f>
        <v>Scotland v England : Big Away WIn</v>
      </c>
      <c r="D17" t="str">
        <f>_xlfn.CONCAT('Player Guesses'!H$3, " : ",IF( 'Player Guesses'!H17=1,"Big Home Win", IF( 'Player Guesses'!H17=2,"Small Home Win",IF( 'Player Guesses'!H17=3,"Draw",IF( 'Player Guesses'!H17=4,"Small Away Win",IF( 'Player Guesses'!H17=5,"Big Away WIn","No Prediction Logged"))))))</f>
        <v>France v Italy : Big Home Win</v>
      </c>
      <c r="E17" t="str">
        <f>_xlfn.CONCAT("Total score for three matches : ",'Player Guesses'!I17)</f>
        <v>Total score for three matches : 117</v>
      </c>
      <c r="F17" t="str">
        <f>_xlfn.CONCAT('Player Guesses'!J$3, " : ",IF( 'Player Guesses'!J17=1,"Big Home Win", IF( 'Player Guesses'!J17=2,"Small Home Win",IF( 'Player Guesses'!J17=3,"Draw",IF( 'Player Guesses'!J17=4,"Small Away Win",IF( 'Player Guesses'!J17=5,"Big Away WIn","No Prediction Logged"))))))</f>
        <v>Wales v Scotland : Big Away WIn</v>
      </c>
      <c r="G17" t="str">
        <f>_xlfn.CONCAT('Player Guesses'!K$3, " : ",IF( 'Player Guesses'!K17=1,"Big Home Win", IF( 'Player Guesses'!K17=2,"Small Home Win",IF( 'Player Guesses'!K17=3,"Draw",IF( 'Player Guesses'!K17=4,"Small Away Win",IF( 'Player Guesses'!K17=5,"Big Away WIn","No Prediction Logged"))))))</f>
        <v>France v Ireland : Big Home Win</v>
      </c>
      <c r="H17" t="str">
        <f>_xlfn.CONCAT('Player Guesses'!L$3, " : ",IF( 'Player Guesses'!L17=1,"Big Home Win", IF( 'Player Guesses'!L17=2,"Small Home Win",IF( 'Player Guesses'!L17=3,"Draw",IF( 'Player Guesses'!L17=4,"Small Away Win",IF( 'Player Guesses'!L17=5,"Big Away WIn","No Prediction Logged"))))))</f>
        <v>Italy v England : Big Away WIn</v>
      </c>
      <c r="I17" t="str">
        <f>_xlfn.CONCAT("Total score for three matches : ",'Player Guesses'!M17)</f>
        <v>Total score for three matches : 117</v>
      </c>
      <c r="J17" t="str">
        <f>_xlfn.CONCAT('Player Guesses'!N$3, " : ",IF( 'Player Guesses'!N17=1,"Big Home Win", IF( 'Player Guesses'!N17=2,"Small Home Win",IF( 'Player Guesses'!N17=3,"Draw",IF( 'Player Guesses'!N17=4,"Small Away Win",IF( 'Player Guesses'!N17=5,"Big Away WIn","No Prediction Logged"))))))</f>
        <v>Scotland v France : Small Home Win</v>
      </c>
      <c r="K17" t="str">
        <f>_xlfn.CONCAT('Player Guesses'!O$3, " : ",IF( 'Player Guesses'!O17=1,"Big Home Win", IF( 'Player Guesses'!O17=2,"Small Home Win",IF( 'Player Guesses'!O17=3,"Draw",IF( 'Player Guesses'!O17=4,"Small Away Win",IF( 'Player Guesses'!O17=5,"Big Away WIn","No Prediction Logged"))))))</f>
        <v>England v Wales : Big Home Win</v>
      </c>
      <c r="L17" t="str">
        <f>_xlfn.CONCAT('Player Guesses'!P$3, " : ",IF( 'Player Guesses'!P17=1,"Big Home Win", IF( 'Player Guesses'!P17=2,"Small Home Win",IF( 'Player Guesses'!P17=3,"Draw",IF( 'Player Guesses'!P17=4,"Small Away Win",IF( 'Player Guesses'!P17=5,"Big Away WIn","No Prediction Logged"))))))</f>
        <v>Ireland v Italy : Big Home Win</v>
      </c>
      <c r="M17" t="str">
        <f>_xlfn.CONCAT("Total score for three matches : ",'Player Guesses'!Q17)</f>
        <v>Total score for three matches : 117</v>
      </c>
      <c r="N17" t="str">
        <f>_xlfn.CONCAT('Player Guesses'!R$3, " : ",IF( 'Player Guesses'!R17=1,"Big Home Win", IF( 'Player Guesses'!R17=2,"Small Home Win",IF( 'Player Guesses'!R17=3,"Draw",IF( 'Player Guesses'!R17=4,"Small Away Win",IF( 'Player Guesses'!R17=5,"Big Away WIn","No Prediction Logged"))))))</f>
        <v>Wales v France : Big Away WIn</v>
      </c>
      <c r="O17" t="str">
        <f>_xlfn.CONCAT('Player Guesses'!S$3, " : ",IF( 'Player Guesses'!S17=1,"Big Home Win", IF( 'Player Guesses'!S17=2,"Small Home Win",IF( 'Player Guesses'!S17=3,"Draw",IF( 'Player Guesses'!S17=4,"Small Away Win",IF( 'Player Guesses'!S17=5,"Big Away WIn","No Prediction Logged"))))))</f>
        <v>Italy v Scotland : Big Away WIn</v>
      </c>
      <c r="P17" t="str">
        <f>_xlfn.CONCAT('Player Guesses'!T$3, " : ",IF( 'Player Guesses'!T17=1,"Big Home Win", IF( 'Player Guesses'!T17=2,"Small Home Win",IF( 'Player Guesses'!T17=3,"Draw",IF( 'Player Guesses'!T17=4,"Small Away Win",IF( 'Player Guesses'!T17=5,"Big Away WIn","No Prediction Logged"))))))</f>
        <v>England v Ireland : Small Home Win</v>
      </c>
      <c r="Q17" t="str">
        <f>_xlfn.CONCAT("Total score for three matches : ",'Player Guesses'!U17)</f>
        <v>Total score for three matches : 117</v>
      </c>
      <c r="R17" t="str">
        <f>_xlfn.CONCAT('Player Guesses'!V$3, " : ",IF( 'Player Guesses'!V17=1,"Big Home Win", IF( 'Player Guesses'!V17=2,"Small Home Win",IF( 'Player Guesses'!V17=3,"Draw",IF( 'Player Guesses'!V17=4,"Small Away Win",IF( 'Player Guesses'!V17=5,"Big Away WIn","No Prediction Logged"))))))</f>
        <v>Wales v Italy : Big Home Win</v>
      </c>
      <c r="S17" t="str">
        <f>_xlfn.CONCAT('Player Guesses'!W$3, " : ",IF( 'Player Guesses'!W17=1,"Big Home Win", IF( 'Player Guesses'!W17=2,"Small Home Win",IF( 'Player Guesses'!W17=3,"Draw",IF( 'Player Guesses'!W17=4,"Small Away Win",IF( 'Player Guesses'!W17=5,"Big Away WIn","No Prediction Logged"))))))</f>
        <v>Ireland v Scotland : Small Home Win</v>
      </c>
      <c r="T17" t="str">
        <f>_xlfn.CONCAT('Player Guesses'!X$3, " : ",IF( 'Player Guesses'!X17=1,"Big Home Win", IF( 'Player Guesses'!X17=2,"Small Home Win",IF( 'Player Guesses'!X17=3,"Draw",IF( 'Player Guesses'!X17=4,"Small Away Win",IF( 'Player Guesses'!X17=5,"Big Away WIn","No Prediction Logged"))))))</f>
        <v>France v England : Big Away WIn</v>
      </c>
      <c r="U17" t="str">
        <f>_xlfn.CONCAT("Total score for three matches : ",'Player Guesses'!Y17)</f>
        <v>Total score for three matches : 117</v>
      </c>
    </row>
    <row r="18" spans="1:21">
      <c r="A18" t="str">
        <f>'Player Guesses'!A18</f>
        <v>jonathan@jonathansilverman.co.uk</v>
      </c>
      <c r="B18" t="str">
        <f>_xlfn.CONCAT('Player Guesses'!F$3, " : ",IF( 'Player Guesses'!F18=1,"Big Home Win", IF( 'Player Guesses'!F18=2,"Small Home Win",IF( 'Player Guesses'!F18=3,"Draw",IF( 'Player Guesses'!F18=4,"Small Away Win",IF( 'Player Guesses'!F18=5,"Big Away WIn","No Prediction Logged"))))))</f>
        <v>Ireland v Wales : Small Home Win</v>
      </c>
      <c r="C18" t="str">
        <f>_xlfn.CONCAT('Player Guesses'!G$3, " : ",IF( 'Player Guesses'!G18=1,"Big Home Win", IF( 'Player Guesses'!G18=2,"Small Home Win",IF( 'Player Guesses'!G18=3,"Draw",IF( 'Player Guesses'!G18=4,"Small Away Win",IF( 'Player Guesses'!G18=5,"Big Away WIn","No Prediction Logged"))))))</f>
        <v>Scotland v England : Small Away Win</v>
      </c>
      <c r="D18" t="str">
        <f>_xlfn.CONCAT('Player Guesses'!H$3, " : ",IF( 'Player Guesses'!H18=1,"Big Home Win", IF( 'Player Guesses'!H18=2,"Small Home Win",IF( 'Player Guesses'!H18=3,"Draw",IF( 'Player Guesses'!H18=4,"Small Away Win",IF( 'Player Guesses'!H18=5,"Big Away WIn","No Prediction Logged"))))))</f>
        <v>France v Italy : Big Home Win</v>
      </c>
      <c r="E18" t="str">
        <f>_xlfn.CONCAT("Total score for three matches : ",'Player Guesses'!I18)</f>
        <v>Total score for three matches : 105</v>
      </c>
      <c r="F18" t="str">
        <f>_xlfn.CONCAT('Player Guesses'!J$3, " : ",IF( 'Player Guesses'!J18=1,"Big Home Win", IF( 'Player Guesses'!J18=2,"Small Home Win",IF( 'Player Guesses'!J18=3,"Draw",IF( 'Player Guesses'!J18=4,"Small Away Win",IF( 'Player Guesses'!J18=5,"Big Away WIn","No Prediction Logged"))))))</f>
        <v>Wales v Scotland : Small Home Win</v>
      </c>
      <c r="G18" t="str">
        <f>_xlfn.CONCAT('Player Guesses'!K$3, " : ",IF( 'Player Guesses'!K18=1,"Big Home Win", IF( 'Player Guesses'!K18=2,"Small Home Win",IF( 'Player Guesses'!K18=3,"Draw",IF( 'Player Guesses'!K18=4,"Small Away Win",IF( 'Player Guesses'!K18=5,"Big Away WIn","No Prediction Logged"))))))</f>
        <v>France v Ireland : Small Away Win</v>
      </c>
      <c r="H18" t="str">
        <f>_xlfn.CONCAT('Player Guesses'!L$3, " : ",IF( 'Player Guesses'!L18=1,"Big Home Win", IF( 'Player Guesses'!L18=2,"Small Home Win",IF( 'Player Guesses'!L18=3,"Draw",IF( 'Player Guesses'!L18=4,"Small Away Win",IF( 'Player Guesses'!L18=5,"Big Away WIn","No Prediction Logged"))))))</f>
        <v>Italy v England : Big Away WIn</v>
      </c>
      <c r="I18" t="str">
        <f>_xlfn.CONCAT("Total score for three matches : ",'Player Guesses'!M18)</f>
        <v>Total score for three matches : 124</v>
      </c>
      <c r="J18" t="str">
        <f>_xlfn.CONCAT('Player Guesses'!N$3, " : ",IF( 'Player Guesses'!N18=1,"Big Home Win", IF( 'Player Guesses'!N18=2,"Small Home Win",IF( 'Player Guesses'!N18=3,"Draw",IF( 'Player Guesses'!N18=4,"Small Away Win",IF( 'Player Guesses'!N18=5,"Big Away WIn","No Prediction Logged"))))))</f>
        <v>Scotland v France : Small Away Win</v>
      </c>
      <c r="K18" t="str">
        <f>_xlfn.CONCAT('Player Guesses'!O$3, " : ",IF( 'Player Guesses'!O18=1,"Big Home Win", IF( 'Player Guesses'!O18=2,"Small Home Win",IF( 'Player Guesses'!O18=3,"Draw",IF( 'Player Guesses'!O18=4,"Small Away Win",IF( 'Player Guesses'!O18=5,"Big Away WIn","No Prediction Logged"))))))</f>
        <v>England v Wales : Small Home Win</v>
      </c>
      <c r="L18" t="str">
        <f>_xlfn.CONCAT('Player Guesses'!P$3, " : ",IF( 'Player Guesses'!P18=1,"Big Home Win", IF( 'Player Guesses'!P18=2,"Small Home Win",IF( 'Player Guesses'!P18=3,"Draw",IF( 'Player Guesses'!P18=4,"Small Away Win",IF( 'Player Guesses'!P18=5,"Big Away WIn","No Prediction Logged"))))))</f>
        <v>Ireland v Italy : Big Home Win</v>
      </c>
      <c r="M18" t="str">
        <f>_xlfn.CONCAT("Total score for three matches : ",'Player Guesses'!Q18)</f>
        <v>Total score for three matches : 122</v>
      </c>
      <c r="N18" t="str">
        <f>_xlfn.CONCAT('Player Guesses'!R$3, " : ",IF( 'Player Guesses'!R18=1,"Big Home Win", IF( 'Player Guesses'!R18=2,"Small Home Win",IF( 'Player Guesses'!R18=3,"Draw",IF( 'Player Guesses'!R18=4,"Small Away Win",IF( 'Player Guesses'!R18=5,"Big Away WIn","No Prediction Logged"))))))</f>
        <v>Wales v France : Small Home Win</v>
      </c>
      <c r="O18" t="str">
        <f>_xlfn.CONCAT('Player Guesses'!S$3, " : ",IF( 'Player Guesses'!S18=1,"Big Home Win", IF( 'Player Guesses'!S18=2,"Small Home Win",IF( 'Player Guesses'!S18=3,"Draw",IF( 'Player Guesses'!S18=4,"Small Away Win",IF( 'Player Guesses'!S18=5,"Big Away WIn","No Prediction Logged"))))))</f>
        <v>Italy v Scotland : Small Away Win</v>
      </c>
      <c r="P18" t="str">
        <f>_xlfn.CONCAT('Player Guesses'!T$3, " : ",IF( 'Player Guesses'!T18=1,"Big Home Win", IF( 'Player Guesses'!T18=2,"Small Home Win",IF( 'Player Guesses'!T18=3,"Draw",IF( 'Player Guesses'!T18=4,"Small Away Win",IF( 'Player Guesses'!T18=5,"Big Away WIn","No Prediction Logged"))))))</f>
        <v>England v Ireland : Small Home Win</v>
      </c>
      <c r="Q18" t="str">
        <f>_xlfn.CONCAT("Total score for three matches : ",'Player Guesses'!U18)</f>
        <v>Total score for three matches : 135</v>
      </c>
      <c r="R18" t="str">
        <f>_xlfn.CONCAT('Player Guesses'!V$3, " : ",IF( 'Player Guesses'!V18=1,"Big Home Win", IF( 'Player Guesses'!V18=2,"Small Home Win",IF( 'Player Guesses'!V18=3,"Draw",IF( 'Player Guesses'!V18=4,"Small Away Win",IF( 'Player Guesses'!V18=5,"Big Away WIn","No Prediction Logged"))))))</f>
        <v>Wales v Italy : Big Home Win</v>
      </c>
      <c r="S18" t="str">
        <f>_xlfn.CONCAT('Player Guesses'!W$3, " : ",IF( 'Player Guesses'!W18=1,"Big Home Win", IF( 'Player Guesses'!W18=2,"Small Home Win",IF( 'Player Guesses'!W18=3,"Draw",IF( 'Player Guesses'!W18=4,"Small Away Win",IF( 'Player Guesses'!W18=5,"Big Away WIn","No Prediction Logged"))))))</f>
        <v>Ireland v Scotland : Big Home Win</v>
      </c>
      <c r="T18" t="str">
        <f>_xlfn.CONCAT('Player Guesses'!X$3, " : ",IF( 'Player Guesses'!X18=1,"Big Home Win", IF( 'Player Guesses'!X18=2,"Small Home Win",IF( 'Player Guesses'!X18=3,"Draw",IF( 'Player Guesses'!X18=4,"Small Away Win",IF( 'Player Guesses'!X18=5,"Big Away WIn","No Prediction Logged"))))))</f>
        <v>France v England : Small Away Win</v>
      </c>
      <c r="U18" t="str">
        <f>_xlfn.CONCAT("Total score for three matches : ",'Player Guesses'!Y18)</f>
        <v>Total score for three matches : 93</v>
      </c>
    </row>
    <row r="19" spans="1:21">
      <c r="A19" t="str">
        <f>'Player Guesses'!A19</f>
        <v>julietnparker@gmail.com</v>
      </c>
      <c r="B19" t="str">
        <f>_xlfn.CONCAT('Player Guesses'!F$3, " : ",IF( 'Player Guesses'!F19=1,"Big Home Win", IF( 'Player Guesses'!F19=2,"Small Home Win",IF( 'Player Guesses'!F19=3,"Draw",IF( 'Player Guesses'!F19=4,"Small Away Win",IF( 'Player Guesses'!F19=5,"Big Away WIn","No Prediction Logged"))))))</f>
        <v>Ireland v Wales : Small Away Win</v>
      </c>
      <c r="C19" t="str">
        <f>_xlfn.CONCAT('Player Guesses'!G$3, " : ",IF( 'Player Guesses'!G19=1,"Big Home Win", IF( 'Player Guesses'!G19=2,"Small Home Win",IF( 'Player Guesses'!G19=3,"Draw",IF( 'Player Guesses'!G19=4,"Small Away Win",IF( 'Player Guesses'!G19=5,"Big Away WIn","No Prediction Logged"))))))</f>
        <v>Scotland v England : Small Away Win</v>
      </c>
      <c r="D19" t="str">
        <f>_xlfn.CONCAT('Player Guesses'!H$3, " : ",IF( 'Player Guesses'!H19=1,"Big Home Win", IF( 'Player Guesses'!H19=2,"Small Home Win",IF( 'Player Guesses'!H19=3,"Draw",IF( 'Player Guesses'!H19=4,"Small Away Win",IF( 'Player Guesses'!H19=5,"Big Away WIn","No Prediction Logged"))))))</f>
        <v>France v Italy : Big Home Win</v>
      </c>
      <c r="E19" t="str">
        <f>_xlfn.CONCAT("Total score for three matches : ",'Player Guesses'!I19)</f>
        <v>Total score for three matches : 99</v>
      </c>
      <c r="F19" t="str">
        <f>_xlfn.CONCAT('Player Guesses'!J$3, " : ",IF( 'Player Guesses'!J19=1,"Big Home Win", IF( 'Player Guesses'!J19=2,"Small Home Win",IF( 'Player Guesses'!J19=3,"Draw",IF( 'Player Guesses'!J19=4,"Small Away Win",IF( 'Player Guesses'!J19=5,"Big Away WIn","No Prediction Logged"))))))</f>
        <v>Wales v Scotland : Small Away Win</v>
      </c>
      <c r="G19" t="str">
        <f>_xlfn.CONCAT('Player Guesses'!K$3, " : ",IF( 'Player Guesses'!K19=1,"Big Home Win", IF( 'Player Guesses'!K19=2,"Small Home Win",IF( 'Player Guesses'!K19=3,"Draw",IF( 'Player Guesses'!K19=4,"Small Away Win",IF( 'Player Guesses'!K19=5,"Big Away WIn","No Prediction Logged"))))))</f>
        <v>France v Ireland : Small Away Win</v>
      </c>
      <c r="H19" t="str">
        <f>_xlfn.CONCAT('Player Guesses'!L$3, " : ",IF( 'Player Guesses'!L19=1,"Big Home Win", IF( 'Player Guesses'!L19=2,"Small Home Win",IF( 'Player Guesses'!L19=3,"Draw",IF( 'Player Guesses'!L19=4,"Small Away Win",IF( 'Player Guesses'!L19=5,"Big Away WIn","No Prediction Logged"))))))</f>
        <v>Italy v England : Small Away Win</v>
      </c>
      <c r="I19" t="str">
        <f>_xlfn.CONCAT("Total score for three matches : ",'Player Guesses'!M19)</f>
        <v>Total score for three matches : 111</v>
      </c>
      <c r="J19" t="str">
        <f>_xlfn.CONCAT('Player Guesses'!N$3, " : ",IF( 'Player Guesses'!N19=1,"Big Home Win", IF( 'Player Guesses'!N19=2,"Small Home Win",IF( 'Player Guesses'!N19=3,"Draw",IF( 'Player Guesses'!N19=4,"Small Away Win",IF( 'Player Guesses'!N19=5,"Big Away WIn","No Prediction Logged"))))))</f>
        <v>Scotland v France : Big Away WIn</v>
      </c>
      <c r="K19" t="str">
        <f>_xlfn.CONCAT('Player Guesses'!O$3, " : ",IF( 'Player Guesses'!O19=1,"Big Home Win", IF( 'Player Guesses'!O19=2,"Small Home Win",IF( 'Player Guesses'!O19=3,"Draw",IF( 'Player Guesses'!O19=4,"Small Away Win",IF( 'Player Guesses'!O19=5,"Big Away WIn","No Prediction Logged"))))))</f>
        <v>England v Wales : Small Away Win</v>
      </c>
      <c r="L19" t="str">
        <f>_xlfn.CONCAT('Player Guesses'!P$3, " : ",IF( 'Player Guesses'!P19=1,"Big Home Win", IF( 'Player Guesses'!P19=2,"Small Home Win",IF( 'Player Guesses'!P19=3,"Draw",IF( 'Player Guesses'!P19=4,"Small Away Win",IF( 'Player Guesses'!P19=5,"Big Away WIn","No Prediction Logged"))))))</f>
        <v>Ireland v Italy : Big Home Win</v>
      </c>
      <c r="M19" t="str">
        <f>_xlfn.CONCAT("Total score for three matches : ",'Player Guesses'!Q19)</f>
        <v>Total score for three matches : 125</v>
      </c>
      <c r="N19" t="str">
        <f>_xlfn.CONCAT('Player Guesses'!R$3, " : ",IF( 'Player Guesses'!R19=1,"Big Home Win", IF( 'Player Guesses'!R19=2,"Small Home Win",IF( 'Player Guesses'!R19=3,"Draw",IF( 'Player Guesses'!R19=4,"Small Away Win",IF( 'Player Guesses'!R19=5,"Big Away WIn","No Prediction Logged"))))))</f>
        <v>Wales v France : Big Away WIn</v>
      </c>
      <c r="O19" t="str">
        <f>_xlfn.CONCAT('Player Guesses'!S$3, " : ",IF( 'Player Guesses'!S19=1,"Big Home Win", IF( 'Player Guesses'!S19=2,"Small Home Win",IF( 'Player Guesses'!S19=3,"Draw",IF( 'Player Guesses'!S19=4,"Small Away Win",IF( 'Player Guesses'!S19=5,"Big Away WIn","No Prediction Logged"))))))</f>
        <v>Italy v Scotland : Small Away Win</v>
      </c>
      <c r="P19" t="str">
        <f>_xlfn.CONCAT('Player Guesses'!T$3, " : ",IF( 'Player Guesses'!T19=1,"Big Home Win", IF( 'Player Guesses'!T19=2,"Small Home Win",IF( 'Player Guesses'!T19=3,"Draw",IF( 'Player Guesses'!T19=4,"Small Away Win",IF( 'Player Guesses'!T19=5,"Big Away WIn","No Prediction Logged"))))))</f>
        <v>England v Ireland : Small Away Win</v>
      </c>
      <c r="Q19" t="e">
        <f>_xlfn.CONCAT("Total score for three matches : ",'Player Guesses'!#REF!)</f>
        <v>#REF!</v>
      </c>
      <c r="R19" t="str">
        <f>_xlfn.CONCAT('Player Guesses'!V$3, " : ",IF( 'Player Guesses'!V19=1,"Big Home Win", IF( 'Player Guesses'!V19=2,"Small Home Win",IF( 'Player Guesses'!V19=3,"Draw",IF( 'Player Guesses'!V19=4,"Small Away Win",IF( 'Player Guesses'!V19=5,"Big Away WIn","No Prediction Logged"))))))</f>
        <v>Wales v Italy : Big Home Win</v>
      </c>
      <c r="S19" t="str">
        <f>_xlfn.CONCAT('Player Guesses'!W$3, " : ",IF( 'Player Guesses'!W19=1,"Big Home Win", IF( 'Player Guesses'!W19=2,"Small Home Win",IF( 'Player Guesses'!W19=3,"Draw",IF( 'Player Guesses'!W19=4,"Small Away Win",IF( 'Player Guesses'!W19=5,"Big Away WIn","No Prediction Logged"))))))</f>
        <v>Ireland v Scotland : Big Home Win</v>
      </c>
      <c r="T19" t="str">
        <f>_xlfn.CONCAT('Player Guesses'!X$3, " : ",IF( 'Player Guesses'!X19=1,"Big Home Win", IF( 'Player Guesses'!X19=2,"Small Home Win",IF( 'Player Guesses'!X19=3,"Draw",IF( 'Player Guesses'!X19=4,"Small Away Win",IF( 'Player Guesses'!X19=5,"Big Away WIn","No Prediction Logged"))))))</f>
        <v>France v England : Small Home Win</v>
      </c>
      <c r="U19" t="str">
        <f>_xlfn.CONCAT("Total score for three matches : ",'Player Guesses'!Y19)</f>
        <v>Total score for three matches : 111</v>
      </c>
    </row>
    <row r="20" spans="1:21">
      <c r="A20" t="str">
        <f>'Player Guesses'!A20</f>
        <v>kate@katebetteridge.me.uk</v>
      </c>
      <c r="B20" t="str">
        <f>_xlfn.CONCAT('Player Guesses'!F$3, " : ",IF( 'Player Guesses'!F20=1,"Big Home Win", IF( 'Player Guesses'!F20=2,"Small Home Win",IF( 'Player Guesses'!F20=3,"Draw",IF( 'Player Guesses'!F20=4,"Small Away Win",IF( 'Player Guesses'!F20=5,"Big Away WIn","No Prediction Logged"))))))</f>
        <v>Ireland v Wales : Small Away Win</v>
      </c>
      <c r="C20" t="str">
        <f>_xlfn.CONCAT('Player Guesses'!G$3, " : ",IF( 'Player Guesses'!G20=1,"Big Home Win", IF( 'Player Guesses'!G20=2,"Small Home Win",IF( 'Player Guesses'!G20=3,"Draw",IF( 'Player Guesses'!G20=4,"Small Away Win",IF( 'Player Guesses'!G20=5,"Big Away WIn","No Prediction Logged"))))))</f>
        <v>Scotland v England : Small Away Win</v>
      </c>
      <c r="D20" t="str">
        <f>_xlfn.CONCAT('Player Guesses'!H$3, " : ",IF( 'Player Guesses'!H20=1,"Big Home Win", IF( 'Player Guesses'!H20=2,"Small Home Win",IF( 'Player Guesses'!H20=3,"Draw",IF( 'Player Guesses'!H20=4,"Small Away Win",IF( 'Player Guesses'!H20=5,"Big Away WIn","No Prediction Logged"))))))</f>
        <v>France v Italy : Big Home Win</v>
      </c>
      <c r="E20" t="str">
        <f>_xlfn.CONCAT("Total score for three matches : ",'Player Guesses'!I20)</f>
        <v>Total score for three matches : 154</v>
      </c>
      <c r="F20" t="str">
        <f>_xlfn.CONCAT('Player Guesses'!J$3, " : ",IF( 'Player Guesses'!J20=1,"Big Home Win", IF( 'Player Guesses'!J20=2,"Small Home Win",IF( 'Player Guesses'!J20=3,"Draw",IF( 'Player Guesses'!J20=4,"Small Away Win",IF( 'Player Guesses'!J20=5,"Big Away WIn","No Prediction Logged"))))))</f>
        <v>Wales v Scotland : Small Away Win</v>
      </c>
      <c r="G20" t="str">
        <f>_xlfn.CONCAT('Player Guesses'!K$3, " : ",IF( 'Player Guesses'!K20=1,"Big Home Win", IF( 'Player Guesses'!K20=2,"Small Home Win",IF( 'Player Guesses'!K20=3,"Draw",IF( 'Player Guesses'!K20=4,"Small Away Win",IF( 'Player Guesses'!K20=5,"Big Away WIn","No Prediction Logged"))))))</f>
        <v>France v Ireland : Small Away Win</v>
      </c>
      <c r="H20" t="str">
        <f>_xlfn.CONCAT('Player Guesses'!L$3, " : ",IF( 'Player Guesses'!L20=1,"Big Home Win", IF( 'Player Guesses'!L20=2,"Small Home Win",IF( 'Player Guesses'!L20=3,"Draw",IF( 'Player Guesses'!L20=4,"Small Away Win",IF( 'Player Guesses'!L20=5,"Big Away WIn","No Prediction Logged"))))))</f>
        <v>Italy v England : Big Away WIn</v>
      </c>
      <c r="I20" t="str">
        <f>_xlfn.CONCAT("Total score for three matches : ",'Player Guesses'!M20)</f>
        <v>Total score for three matches : 154</v>
      </c>
      <c r="J20" t="str">
        <f>_xlfn.CONCAT('Player Guesses'!N$3, " : ",IF( 'Player Guesses'!N20=1,"Big Home Win", IF( 'Player Guesses'!N20=2,"Small Home Win",IF( 'Player Guesses'!N20=3,"Draw",IF( 'Player Guesses'!N20=4,"Small Away Win",IF( 'Player Guesses'!N20=5,"Big Away WIn","No Prediction Logged"))))))</f>
        <v>Scotland v France : Small Away Win</v>
      </c>
      <c r="K20" t="str">
        <f>_xlfn.CONCAT('Player Guesses'!O$3, " : ",IF( 'Player Guesses'!O20=1,"Big Home Win", IF( 'Player Guesses'!O20=2,"Small Home Win",IF( 'Player Guesses'!O20=3,"Draw",IF( 'Player Guesses'!O20=4,"Small Away Win",IF( 'Player Guesses'!O20=5,"Big Away WIn","No Prediction Logged"))))))</f>
        <v>England v Wales : Small Away Win</v>
      </c>
      <c r="L20" t="str">
        <f>_xlfn.CONCAT('Player Guesses'!P$3, " : ",IF( 'Player Guesses'!P20=1,"Big Home Win", IF( 'Player Guesses'!P20=2,"Small Home Win",IF( 'Player Guesses'!P20=3,"Draw",IF( 'Player Guesses'!P20=4,"Small Away Win",IF( 'Player Guesses'!P20=5,"Big Away WIn","No Prediction Logged"))))))</f>
        <v>Ireland v Italy : Big Home Win</v>
      </c>
      <c r="M20" t="str">
        <f>_xlfn.CONCAT("Total score for three matches : ",'Player Guesses'!Q20)</f>
        <v>Total score for three matches : 154</v>
      </c>
      <c r="N20" t="str">
        <f>_xlfn.CONCAT('Player Guesses'!R$3, " : ",IF( 'Player Guesses'!R20=1,"Big Home Win", IF( 'Player Guesses'!R20=2,"Small Home Win",IF( 'Player Guesses'!R20=3,"Draw",IF( 'Player Guesses'!R20=4,"Small Away Win",IF( 'Player Guesses'!R20=5,"Big Away WIn","No Prediction Logged"))))))</f>
        <v>Wales v France : Big Away WIn</v>
      </c>
      <c r="O20" t="str">
        <f>_xlfn.CONCAT('Player Guesses'!S$3, " : ",IF( 'Player Guesses'!S20=1,"Big Home Win", IF( 'Player Guesses'!S20=2,"Small Home Win",IF( 'Player Guesses'!S20=3,"Draw",IF( 'Player Guesses'!S20=4,"Small Away Win",IF( 'Player Guesses'!S20=5,"Big Away WIn","No Prediction Logged"))))))</f>
        <v>Italy v Scotland : Big Away WIn</v>
      </c>
      <c r="P20" t="str">
        <f>_xlfn.CONCAT('Player Guesses'!T$3, " : ",IF( 'Player Guesses'!T20=1,"Big Home Win", IF( 'Player Guesses'!T20=2,"Small Home Win",IF( 'Player Guesses'!T20=3,"Draw",IF( 'Player Guesses'!T20=4,"Small Away Win",IF( 'Player Guesses'!T20=5,"Big Away WIn","No Prediction Logged"))))))</f>
        <v>England v Ireland : Small Away Win</v>
      </c>
      <c r="Q20" t="str">
        <f>_xlfn.CONCAT("Total score for three matches : ",'Player Guesses'!U19)</f>
        <v>Total score for three matches : 106</v>
      </c>
      <c r="R20" t="str">
        <f>_xlfn.CONCAT('Player Guesses'!V$3, " : ",IF( 'Player Guesses'!V20=1,"Big Home Win", IF( 'Player Guesses'!V20=2,"Small Home Win",IF( 'Player Guesses'!V20=3,"Draw",IF( 'Player Guesses'!V20=4,"Small Away Win",IF( 'Player Guesses'!V20=5,"Big Away WIn","No Prediction Logged"))))))</f>
        <v>Wales v Italy : Big Home Win</v>
      </c>
      <c r="S20" t="str">
        <f>_xlfn.CONCAT('Player Guesses'!W$3, " : ",IF( 'Player Guesses'!W20=1,"Big Home Win", IF( 'Player Guesses'!W20=2,"Small Home Win",IF( 'Player Guesses'!W20=3,"Draw",IF( 'Player Guesses'!W20=4,"Small Away Win",IF( 'Player Guesses'!W20=5,"Big Away WIn","No Prediction Logged"))))))</f>
        <v>Ireland v Scotland : Small Home Win</v>
      </c>
      <c r="T20" t="str">
        <f>_xlfn.CONCAT('Player Guesses'!X$3, " : ",IF( 'Player Guesses'!X20=1,"Big Home Win", IF( 'Player Guesses'!X20=2,"Small Home Win",IF( 'Player Guesses'!X20=3,"Draw",IF( 'Player Guesses'!X20=4,"Small Away Win",IF( 'Player Guesses'!X20=5,"Big Away WIn","No Prediction Logged"))))))</f>
        <v>France v England : Small Home Win</v>
      </c>
      <c r="U20" t="str">
        <f>_xlfn.CONCAT("Total score for three matches : ",'Player Guesses'!Y20)</f>
        <v>Total score for three matches : 154</v>
      </c>
    </row>
    <row r="21" spans="1:21">
      <c r="A21" t="str">
        <f>'Player Guesses'!A21</f>
        <v>maevegstones@gmail.com</v>
      </c>
      <c r="B21" t="str">
        <f>_xlfn.CONCAT('Player Guesses'!F$3, " : ",IF( 'Player Guesses'!F21=1,"Big Home Win", IF( 'Player Guesses'!F21=2,"Small Home Win",IF( 'Player Guesses'!F21=3,"Draw",IF( 'Player Guesses'!F21=4,"Small Away Win",IF( 'Player Guesses'!F21=5,"Big Away WIn","No Prediction Logged"))))))</f>
        <v>Ireland v Wales : Small Home Win</v>
      </c>
      <c r="C21" t="str">
        <f>_xlfn.CONCAT('Player Guesses'!G$3, " : ",IF( 'Player Guesses'!G21=1,"Big Home Win", IF( 'Player Guesses'!G21=2,"Small Home Win",IF( 'Player Guesses'!G21=3,"Draw",IF( 'Player Guesses'!G21=4,"Small Away Win",IF( 'Player Guesses'!G21=5,"Big Away WIn","No Prediction Logged"))))))</f>
        <v>Scotland v England : Small Away Win</v>
      </c>
      <c r="D21" t="str">
        <f>_xlfn.CONCAT('Player Guesses'!H$3, " : ",IF( 'Player Guesses'!H21=1,"Big Home Win", IF( 'Player Guesses'!H21=2,"Small Home Win",IF( 'Player Guesses'!H21=3,"Draw",IF( 'Player Guesses'!H21=4,"Small Away Win",IF( 'Player Guesses'!H21=5,"Big Away WIn","No Prediction Logged"))))))</f>
        <v>France v Italy : Small Away Win</v>
      </c>
      <c r="E21" t="str">
        <f>_xlfn.CONCAT("Total score for three matches : ",'Player Guesses'!I21)</f>
        <v>Total score for three matches : 119</v>
      </c>
      <c r="F21" t="str">
        <f>_xlfn.CONCAT('Player Guesses'!J$3, " : ",IF( 'Player Guesses'!J21=1,"Big Home Win", IF( 'Player Guesses'!J21=2,"Small Home Win",IF( 'Player Guesses'!J21=3,"Draw",IF( 'Player Guesses'!J21=4,"Small Away Win",IF( 'Player Guesses'!J21=5,"Big Away WIn","No Prediction Logged"))))))</f>
        <v>Wales v Scotland : Small Away Win</v>
      </c>
      <c r="G21" t="str">
        <f>_xlfn.CONCAT('Player Guesses'!K$3, " : ",IF( 'Player Guesses'!K21=1,"Big Home Win", IF( 'Player Guesses'!K21=2,"Small Home Win",IF( 'Player Guesses'!K21=3,"Draw",IF( 'Player Guesses'!K21=4,"Small Away Win",IF( 'Player Guesses'!K21=5,"Big Away WIn","No Prediction Logged"))))))</f>
        <v>France v Ireland : Big Away WIn</v>
      </c>
      <c r="H21" t="str">
        <f>_xlfn.CONCAT('Player Guesses'!L$3, " : ",IF( 'Player Guesses'!L21=1,"Big Home Win", IF( 'Player Guesses'!L21=2,"Small Home Win",IF( 'Player Guesses'!L21=3,"Draw",IF( 'Player Guesses'!L21=4,"Small Away Win",IF( 'Player Guesses'!L21=5,"Big Away WIn","No Prediction Logged"))))))</f>
        <v>Italy v England : Big Away WIn</v>
      </c>
      <c r="I21" t="str">
        <f>_xlfn.CONCAT("Total score for three matches : ",'Player Guesses'!M21)</f>
        <v>Total score for three matches : 119</v>
      </c>
      <c r="J21" t="str">
        <f>_xlfn.CONCAT('Player Guesses'!N$3, " : ",IF( 'Player Guesses'!N21=1,"Big Home Win", IF( 'Player Guesses'!N21=2,"Small Home Win",IF( 'Player Guesses'!N21=3,"Draw",IF( 'Player Guesses'!N21=4,"Small Away Win",IF( 'Player Guesses'!N21=5,"Big Away WIn","No Prediction Logged"))))))</f>
        <v>Scotland v France : Draw</v>
      </c>
      <c r="K21" t="str">
        <f>_xlfn.CONCAT('Player Guesses'!O$3, " : ",IF( 'Player Guesses'!O21=1,"Big Home Win", IF( 'Player Guesses'!O21=2,"Small Home Win",IF( 'Player Guesses'!O21=3,"Draw",IF( 'Player Guesses'!O21=4,"Small Away Win",IF( 'Player Guesses'!O21=5,"Big Away WIn","No Prediction Logged"))))))</f>
        <v>England v Wales : Big Home Win</v>
      </c>
      <c r="L21" t="str">
        <f>_xlfn.CONCAT('Player Guesses'!P$3, " : ",IF( 'Player Guesses'!P21=1,"Big Home Win", IF( 'Player Guesses'!P21=2,"Small Home Win",IF( 'Player Guesses'!P21=3,"Draw",IF( 'Player Guesses'!P21=4,"Small Away Win",IF( 'Player Guesses'!P21=5,"Big Away WIn","No Prediction Logged"))))))</f>
        <v>Ireland v Italy : Big Home Win</v>
      </c>
      <c r="M21" t="str">
        <f>_xlfn.CONCAT("Total score for three matches : ",'Player Guesses'!Q21)</f>
        <v>Total score for three matches : 119</v>
      </c>
      <c r="N21" t="str">
        <f>_xlfn.CONCAT('Player Guesses'!R$3, " : ",IF( 'Player Guesses'!R21=1,"Big Home Win", IF( 'Player Guesses'!R21=2,"Small Home Win",IF( 'Player Guesses'!R21=3,"Draw",IF( 'Player Guesses'!R21=4,"Small Away Win",IF( 'Player Guesses'!R21=5,"Big Away WIn","No Prediction Logged"))))))</f>
        <v>Wales v France : Big Home Win</v>
      </c>
      <c r="O21" t="str">
        <f>_xlfn.CONCAT('Player Guesses'!S$3, " : ",IF( 'Player Guesses'!S21=1,"Big Home Win", IF( 'Player Guesses'!S21=2,"Small Home Win",IF( 'Player Guesses'!S21=3,"Draw",IF( 'Player Guesses'!S21=4,"Small Away Win",IF( 'Player Guesses'!S21=5,"Big Away WIn","No Prediction Logged"))))))</f>
        <v>Italy v Scotland : Small Away Win</v>
      </c>
      <c r="P21" t="str">
        <f>_xlfn.CONCAT('Player Guesses'!T$3, " : ",IF( 'Player Guesses'!T21=1,"Big Home Win", IF( 'Player Guesses'!T21=2,"Small Home Win",IF( 'Player Guesses'!T21=3,"Draw",IF( 'Player Guesses'!T21=4,"Small Away Win",IF( 'Player Guesses'!T21=5,"Big Away WIn","No Prediction Logged"))))))</f>
        <v>England v Ireland : Draw</v>
      </c>
      <c r="Q21" t="str">
        <f>_xlfn.CONCAT("Total score for three matches : ",'Player Guesses'!U21)</f>
        <v>Total score for three matches : 119</v>
      </c>
      <c r="R21" t="str">
        <f>_xlfn.CONCAT('Player Guesses'!V$3, " : ",IF( 'Player Guesses'!V21=1,"Big Home Win", IF( 'Player Guesses'!V21=2,"Small Home Win",IF( 'Player Guesses'!V21=3,"Draw",IF( 'Player Guesses'!V21=4,"Small Away Win",IF( 'Player Guesses'!V21=5,"Big Away WIn","No Prediction Logged"))))))</f>
        <v>Wales v Italy : Big Away WIn</v>
      </c>
      <c r="S21" t="str">
        <f>_xlfn.CONCAT('Player Guesses'!W$3, " : ",IF( 'Player Guesses'!W21=1,"Big Home Win", IF( 'Player Guesses'!W21=2,"Small Home Win",IF( 'Player Guesses'!W21=3,"Draw",IF( 'Player Guesses'!W21=4,"Small Away Win",IF( 'Player Guesses'!W21=5,"Big Away WIn","No Prediction Logged"))))))</f>
        <v>Ireland v Scotland : Big Home Win</v>
      </c>
      <c r="T21" t="str">
        <f>_xlfn.CONCAT('Player Guesses'!X$3, " : ",IF( 'Player Guesses'!X21=1,"Big Home Win", IF( 'Player Guesses'!X21=2,"Small Home Win",IF( 'Player Guesses'!X21=3,"Draw",IF( 'Player Guesses'!X21=4,"Small Away Win",IF( 'Player Guesses'!X21=5,"Big Away WIn","No Prediction Logged"))))))</f>
        <v>France v England : Big Away WIn</v>
      </c>
      <c r="U21" t="str">
        <f>_xlfn.CONCAT("Total score for three matches : ",'Player Guesses'!Y21)</f>
        <v>Total score for three matches : 119</v>
      </c>
    </row>
    <row r="22" spans="1:21">
      <c r="A22" t="str">
        <f>'Player Guesses'!A22</f>
        <v>ms953@exeter.ac.uk</v>
      </c>
      <c r="B22" t="str">
        <f>_xlfn.CONCAT('Player Guesses'!F$3, " : ",IF( 'Player Guesses'!F22=1,"Big Home Win", IF( 'Player Guesses'!F22=2,"Small Home Win",IF( 'Player Guesses'!F22=3,"Draw",IF( 'Player Guesses'!F22=4,"Small Away Win",IF( 'Player Guesses'!F22=5,"Big Away WIn","No Prediction Logged"))))))</f>
        <v>Ireland v Wales : Small Home Win</v>
      </c>
      <c r="C22" t="str">
        <f>_xlfn.CONCAT('Player Guesses'!G$3, " : ",IF( 'Player Guesses'!G22=1,"Big Home Win", IF( 'Player Guesses'!G22=2,"Small Home Win",IF( 'Player Guesses'!G22=3,"Draw",IF( 'Player Guesses'!G22=4,"Small Away Win",IF( 'Player Guesses'!G22=5,"Big Away WIn","No Prediction Logged"))))))</f>
        <v>Scotland v England : Small Away Win</v>
      </c>
      <c r="D22" t="str">
        <f>_xlfn.CONCAT('Player Guesses'!H$3, " : ",IF( 'Player Guesses'!H22=1,"Big Home Win", IF( 'Player Guesses'!H22=2,"Small Home Win",IF( 'Player Guesses'!H22=3,"Draw",IF( 'Player Guesses'!H22=4,"Small Away Win",IF( 'Player Guesses'!H22=5,"Big Away WIn","No Prediction Logged"))))))</f>
        <v>France v Italy : Big Home Win</v>
      </c>
      <c r="E22" t="str">
        <f>_xlfn.CONCAT("Total score for three matches : ",'Player Guesses'!I22)</f>
        <v>Total score for three matches : 104</v>
      </c>
      <c r="F22" t="str">
        <f>_xlfn.CONCAT('Player Guesses'!J$3, " : ",IF( 'Player Guesses'!J22=1,"Big Home Win", IF( 'Player Guesses'!J22=2,"Small Home Win",IF( 'Player Guesses'!J22=3,"Draw",IF( 'Player Guesses'!J22=4,"Small Away Win",IF( 'Player Guesses'!J22=5,"Big Away WIn","No Prediction Logged"))))))</f>
        <v>Wales v Scotland : Small Away Win</v>
      </c>
      <c r="G22" t="str">
        <f>_xlfn.CONCAT('Player Guesses'!K$3, " : ",IF( 'Player Guesses'!K22=1,"Big Home Win", IF( 'Player Guesses'!K22=2,"Small Home Win",IF( 'Player Guesses'!K22=3,"Draw",IF( 'Player Guesses'!K22=4,"Small Away Win",IF( 'Player Guesses'!K22=5,"Big Away WIn","No Prediction Logged"))))))</f>
        <v>France v Ireland : Small Home Win</v>
      </c>
      <c r="H22" t="str">
        <f>_xlfn.CONCAT('Player Guesses'!L$3, " : ",IF( 'Player Guesses'!L22=1,"Big Home Win", IF( 'Player Guesses'!L22=2,"Small Home Win",IF( 'Player Guesses'!L22=3,"Draw",IF( 'Player Guesses'!L22=4,"Small Away Win",IF( 'Player Guesses'!L22=5,"Big Away WIn","No Prediction Logged"))))))</f>
        <v>Italy v England : Big Away WIn</v>
      </c>
      <c r="I22" t="str">
        <f>_xlfn.CONCAT("Total score for three matches : ",'Player Guesses'!M22)</f>
        <v>Total score for three matches : 129</v>
      </c>
      <c r="J22" t="str">
        <f>_xlfn.CONCAT('Player Guesses'!N$3, " : ",IF( 'Player Guesses'!N22=1,"Big Home Win", IF( 'Player Guesses'!N22=2,"Small Home Win",IF( 'Player Guesses'!N22=3,"Draw",IF( 'Player Guesses'!N22=4,"Small Away Win",IF( 'Player Guesses'!N22=5,"Big Away WIn","No Prediction Logged"))))))</f>
        <v>Scotland v France : Small Away Win</v>
      </c>
      <c r="K22" t="str">
        <f>_xlfn.CONCAT('Player Guesses'!O$3, " : ",IF( 'Player Guesses'!O22=1,"Big Home Win", IF( 'Player Guesses'!O22=2,"Small Home Win",IF( 'Player Guesses'!O22=3,"Draw",IF( 'Player Guesses'!O22=4,"Small Away Win",IF( 'Player Guesses'!O22=5,"Big Away WIn","No Prediction Logged"))))))</f>
        <v>England v Wales : Small Home Win</v>
      </c>
      <c r="L22" t="str">
        <f>_xlfn.CONCAT('Player Guesses'!P$3, " : ",IF( 'Player Guesses'!P22=1,"Big Home Win", IF( 'Player Guesses'!P22=2,"Small Home Win",IF( 'Player Guesses'!P22=3,"Draw",IF( 'Player Guesses'!P22=4,"Small Away Win",IF( 'Player Guesses'!P22=5,"Big Away WIn","No Prediction Logged"))))))</f>
        <v>Ireland v Italy : Big Home Win</v>
      </c>
      <c r="M22" t="str">
        <f>_xlfn.CONCAT("Total score for three matches : ",'Player Guesses'!Q22)</f>
        <v>Total score for three matches : 130</v>
      </c>
      <c r="N22" t="str">
        <f>_xlfn.CONCAT('Player Guesses'!R$3, " : ",IF( 'Player Guesses'!R22=1,"Big Home Win", IF( 'Player Guesses'!R22=2,"Small Home Win",IF( 'Player Guesses'!R22=3,"Draw",IF( 'Player Guesses'!R22=4,"Small Away Win",IF( 'Player Guesses'!R22=5,"Big Away WIn","No Prediction Logged"))))))</f>
        <v>Wales v France : Big Away WIn</v>
      </c>
      <c r="O22" t="str">
        <f>_xlfn.CONCAT('Player Guesses'!S$3, " : ",IF( 'Player Guesses'!S22=1,"Big Home Win", IF( 'Player Guesses'!S22=2,"Small Home Win",IF( 'Player Guesses'!S22=3,"Draw",IF( 'Player Guesses'!S22=4,"Small Away Win",IF( 'Player Guesses'!S22=5,"Big Away WIn","No Prediction Logged"))))))</f>
        <v>Italy v Scotland : Big Away WIn</v>
      </c>
      <c r="P22" t="str">
        <f>_xlfn.CONCAT('Player Guesses'!T$3, " : ",IF( 'Player Guesses'!T22=1,"Big Home Win", IF( 'Player Guesses'!T22=2,"Small Home Win",IF( 'Player Guesses'!T22=3,"Draw",IF( 'Player Guesses'!T22=4,"Small Away Win",IF( 'Player Guesses'!T22=5,"Big Away WIn","No Prediction Logged"))))))</f>
        <v>England v Ireland : Small Away Win</v>
      </c>
      <c r="Q22" t="str">
        <f>_xlfn.CONCAT("Total score for three matches : ",'Player Guesses'!U22)</f>
        <v>Total score for three matches : 132</v>
      </c>
      <c r="R22" t="str">
        <f>_xlfn.CONCAT('Player Guesses'!V$3, " : ",IF( 'Player Guesses'!V22=1,"Big Home Win", IF( 'Player Guesses'!V22=2,"Small Home Win",IF( 'Player Guesses'!V22=3,"Draw",IF( 'Player Guesses'!V22=4,"Small Away Win",IF( 'Player Guesses'!V22=5,"Big Away WIn","No Prediction Logged"))))))</f>
        <v>Wales v Italy : Big Home Win</v>
      </c>
      <c r="S22" t="str">
        <f>_xlfn.CONCAT('Player Guesses'!W$3, " : ",IF( 'Player Guesses'!W22=1,"Big Home Win", IF( 'Player Guesses'!W22=2,"Small Home Win",IF( 'Player Guesses'!W22=3,"Draw",IF( 'Player Guesses'!W22=4,"Small Away Win",IF( 'Player Guesses'!W22=5,"Big Away WIn","No Prediction Logged"))))))</f>
        <v>Ireland v Scotland : Big Home Win</v>
      </c>
      <c r="T22" t="str">
        <f>_xlfn.CONCAT('Player Guesses'!X$3, " : ",IF( 'Player Guesses'!X22=1,"Big Home Win", IF( 'Player Guesses'!X22=2,"Small Home Win",IF( 'Player Guesses'!X22=3,"Draw",IF( 'Player Guesses'!X22=4,"Small Away Win",IF( 'Player Guesses'!X22=5,"Big Away WIn","No Prediction Logged"))))))</f>
        <v>France v England : Big Home Win</v>
      </c>
      <c r="U22" t="str">
        <f>_xlfn.CONCAT("Total score for three matches : ",'Player Guesses'!Y22)</f>
        <v>Total score for three matches : 128</v>
      </c>
    </row>
    <row r="23" spans="1:21">
      <c r="A23" t="str">
        <f>'Player Guesses'!A23</f>
        <v>mickoboyle@hotmail.com</v>
      </c>
      <c r="B23" t="str">
        <f>_xlfn.CONCAT('Player Guesses'!F$3, " : ",IF( 'Player Guesses'!F23=1,"Big Home Win", IF( 'Player Guesses'!F23=2,"Small Home Win",IF( 'Player Guesses'!F23=3,"Draw",IF( 'Player Guesses'!F23=4,"Small Away Win",IF( 'Player Guesses'!F23=5,"Big Away WIn","No Prediction Logged"))))))</f>
        <v>Ireland v Wales : Big Home Win</v>
      </c>
      <c r="C23" t="str">
        <f>_xlfn.CONCAT('Player Guesses'!G$3, " : ",IF( 'Player Guesses'!G23=1,"Big Home Win", IF( 'Player Guesses'!G23=2,"Small Home Win",IF( 'Player Guesses'!G23=3,"Draw",IF( 'Player Guesses'!G23=4,"Small Away Win",IF( 'Player Guesses'!G23=5,"Big Away WIn","No Prediction Logged"))))))</f>
        <v>Scotland v England : Big Away WIn</v>
      </c>
      <c r="D23" t="str">
        <f>_xlfn.CONCAT('Player Guesses'!H$3, " : ",IF( 'Player Guesses'!H23=1,"Big Home Win", IF( 'Player Guesses'!H23=2,"Small Home Win",IF( 'Player Guesses'!H23=3,"Draw",IF( 'Player Guesses'!H23=4,"Small Away Win",IF( 'Player Guesses'!H23=5,"Big Away WIn","No Prediction Logged"))))))</f>
        <v>France v Italy : Big Home Win</v>
      </c>
      <c r="E23" t="str">
        <f>_xlfn.CONCAT("Total score for three matches : ",'Player Guesses'!I23)</f>
        <v>Total score for three matches : 125</v>
      </c>
      <c r="F23" t="str">
        <f>_xlfn.CONCAT('Player Guesses'!J$3, " : ",IF( 'Player Guesses'!J23=1,"Big Home Win", IF( 'Player Guesses'!J23=2,"Small Home Win",IF( 'Player Guesses'!J23=3,"Draw",IF( 'Player Guesses'!J23=4,"Small Away Win",IF( 'Player Guesses'!J23=5,"Big Away WIn","No Prediction Logged"))))))</f>
        <v>Wales v Scotland : No Prediction Logged</v>
      </c>
      <c r="G23" t="str">
        <f>_xlfn.CONCAT('Player Guesses'!K$3, " : ",IF( 'Player Guesses'!K23=1,"Big Home Win", IF( 'Player Guesses'!K23=2,"Small Home Win",IF( 'Player Guesses'!K23=3,"Draw",IF( 'Player Guesses'!K23=4,"Small Away Win",IF( 'Player Guesses'!K23=5,"Big Away WIn","No Prediction Logged"))))))</f>
        <v>France v Ireland : No Prediction Logged</v>
      </c>
      <c r="H23" t="str">
        <f>_xlfn.CONCAT('Player Guesses'!L$3, " : ",IF( 'Player Guesses'!L23=1,"Big Home Win", IF( 'Player Guesses'!L23=2,"Small Home Win",IF( 'Player Guesses'!L23=3,"Draw",IF( 'Player Guesses'!L23=4,"Small Away Win",IF( 'Player Guesses'!L23=5,"Big Away WIn","No Prediction Logged"))))))</f>
        <v>Italy v England : No Prediction Logged</v>
      </c>
      <c r="I23" t="str">
        <f>_xlfn.CONCAT("Total score for three matches : ",'Player Guesses'!M23)</f>
        <v xml:space="preserve">Total score for three matches : </v>
      </c>
      <c r="J23" t="str">
        <f>_xlfn.CONCAT('Player Guesses'!N$3, " : ",IF( 'Player Guesses'!N23=1,"Big Home Win", IF( 'Player Guesses'!N23=2,"Small Home Win",IF( 'Player Guesses'!N23=3,"Draw",IF( 'Player Guesses'!N23=4,"Small Away Win",IF( 'Player Guesses'!N23=5,"Big Away WIn","No Prediction Logged"))))))</f>
        <v>Scotland v France : No Prediction Logged</v>
      </c>
      <c r="K23" t="str">
        <f>_xlfn.CONCAT('Player Guesses'!O$3, " : ",IF( 'Player Guesses'!O23=1,"Big Home Win", IF( 'Player Guesses'!O23=2,"Small Home Win",IF( 'Player Guesses'!O23=3,"Draw",IF( 'Player Guesses'!O23=4,"Small Away Win",IF( 'Player Guesses'!O23=5,"Big Away WIn","No Prediction Logged"))))))</f>
        <v>England v Wales : No Prediction Logged</v>
      </c>
      <c r="L23" t="str">
        <f>_xlfn.CONCAT('Player Guesses'!P$3, " : ",IF( 'Player Guesses'!P23=1,"Big Home Win", IF( 'Player Guesses'!P23=2,"Small Home Win",IF( 'Player Guesses'!P23=3,"Draw",IF( 'Player Guesses'!P23=4,"Small Away Win",IF( 'Player Guesses'!P23=5,"Big Away WIn","No Prediction Logged"))))))</f>
        <v>Ireland v Italy : No Prediction Logged</v>
      </c>
      <c r="M23" t="str">
        <f>_xlfn.CONCAT("Total score for three matches : ",'Player Guesses'!Q23)</f>
        <v xml:space="preserve">Total score for three matches : </v>
      </c>
      <c r="N23" t="str">
        <f>_xlfn.CONCAT('Player Guesses'!R$3, " : ",IF( 'Player Guesses'!R23=1,"Big Home Win", IF( 'Player Guesses'!R23=2,"Small Home Win",IF( 'Player Guesses'!R23=3,"Draw",IF( 'Player Guesses'!R23=4,"Small Away Win",IF( 'Player Guesses'!R23=5,"Big Away WIn","No Prediction Logged"))))))</f>
        <v>Wales v France : No Prediction Logged</v>
      </c>
      <c r="O23" t="str">
        <f>_xlfn.CONCAT('Player Guesses'!S$3, " : ",IF( 'Player Guesses'!S23=1,"Big Home Win", IF( 'Player Guesses'!S23=2,"Small Home Win",IF( 'Player Guesses'!S23=3,"Draw",IF( 'Player Guesses'!S23=4,"Small Away Win",IF( 'Player Guesses'!S23=5,"Big Away WIn","No Prediction Logged"))))))</f>
        <v>Italy v Scotland : No Prediction Logged</v>
      </c>
      <c r="P23" t="str">
        <f>_xlfn.CONCAT('Player Guesses'!T$3, " : ",IF( 'Player Guesses'!T23=1,"Big Home Win", IF( 'Player Guesses'!T23=2,"Small Home Win",IF( 'Player Guesses'!T23=3,"Draw",IF( 'Player Guesses'!T23=4,"Small Away Win",IF( 'Player Guesses'!T23=5,"Big Away WIn","No Prediction Logged"))))))</f>
        <v>England v Ireland : No Prediction Logged</v>
      </c>
      <c r="Q23" t="str">
        <f>_xlfn.CONCAT("Total score for three matches : ",'Player Guesses'!U23)</f>
        <v xml:space="preserve">Total score for three matches : </v>
      </c>
      <c r="R23" t="str">
        <f>_xlfn.CONCAT('Player Guesses'!V$3, " : ",IF( 'Player Guesses'!V23=1,"Big Home Win", IF( 'Player Guesses'!V23=2,"Small Home Win",IF( 'Player Guesses'!V23=3,"Draw",IF( 'Player Guesses'!V23=4,"Small Away Win",IF( 'Player Guesses'!V23=5,"Big Away WIn","No Prediction Logged"))))))</f>
        <v>Wales v Italy : No Prediction Logged</v>
      </c>
      <c r="S23" t="str">
        <f>_xlfn.CONCAT('Player Guesses'!W$3, " : ",IF( 'Player Guesses'!W23=1,"Big Home Win", IF( 'Player Guesses'!W23=2,"Small Home Win",IF( 'Player Guesses'!W23=3,"Draw",IF( 'Player Guesses'!W23=4,"Small Away Win",IF( 'Player Guesses'!W23=5,"Big Away WIn","No Prediction Logged"))))))</f>
        <v>Ireland v Scotland : No Prediction Logged</v>
      </c>
      <c r="T23" t="str">
        <f>_xlfn.CONCAT('Player Guesses'!X$3, " : ",IF( 'Player Guesses'!X23=1,"Big Home Win", IF( 'Player Guesses'!X23=2,"Small Home Win",IF( 'Player Guesses'!X23=3,"Draw",IF( 'Player Guesses'!X23=4,"Small Away Win",IF( 'Player Guesses'!X23=5,"Big Away WIn","No Prediction Logged"))))))</f>
        <v>France v England : No Prediction Logged</v>
      </c>
      <c r="U23" t="str">
        <f>_xlfn.CONCAT("Total score for three matches : ",'Player Guesses'!Y23)</f>
        <v xml:space="preserve">Total score for three matches : </v>
      </c>
    </row>
    <row r="24" spans="1:21">
      <c r="A24" t="str">
        <f>'Player Guesses'!A24</f>
        <v>morris2009@gmail.com</v>
      </c>
      <c r="B24" t="str">
        <f>_xlfn.CONCAT('Player Guesses'!F$3, " : ",IF( 'Player Guesses'!F24=1,"Big Home Win", IF( 'Player Guesses'!F24=2,"Small Home Win",IF( 'Player Guesses'!F24=3,"Draw",IF( 'Player Guesses'!F24=4,"Small Away Win",IF( 'Player Guesses'!F24=5,"Big Away WIn","No Prediction Logged"))))))</f>
        <v>Ireland v Wales : Big Home Win</v>
      </c>
      <c r="C24" t="str">
        <f>_xlfn.CONCAT('Player Guesses'!G$3, " : ",IF( 'Player Guesses'!G24=1,"Big Home Win", IF( 'Player Guesses'!G24=2,"Small Home Win",IF( 'Player Guesses'!G24=3,"Draw",IF( 'Player Guesses'!G24=4,"Small Away Win",IF( 'Player Guesses'!G24=5,"Big Away WIn","No Prediction Logged"))))))</f>
        <v>Scotland v England : Small Home Win</v>
      </c>
      <c r="D24" t="str">
        <f>_xlfn.CONCAT('Player Guesses'!H$3, " : ",IF( 'Player Guesses'!H24=1,"Big Home Win", IF( 'Player Guesses'!H24=2,"Small Home Win",IF( 'Player Guesses'!H24=3,"Draw",IF( 'Player Guesses'!H24=4,"Small Away Win",IF( 'Player Guesses'!H24=5,"Big Away WIn","No Prediction Logged"))))))</f>
        <v>France v Italy : Big Home Win</v>
      </c>
      <c r="E24" t="str">
        <f>_xlfn.CONCAT("Total score for three matches : ",'Player Guesses'!I24)</f>
        <v>Total score for three matches : 141</v>
      </c>
      <c r="F24" t="str">
        <f>_xlfn.CONCAT('Player Guesses'!J$3, " : ",IF( 'Player Guesses'!J24=1,"Big Home Win", IF( 'Player Guesses'!J24=2,"Small Home Win",IF( 'Player Guesses'!J24=3,"Draw",IF( 'Player Guesses'!J24=4,"Small Away Win",IF( 'Player Guesses'!J24=5,"Big Away WIn","No Prediction Logged"))))))</f>
        <v>Wales v Scotland : Big Away WIn</v>
      </c>
      <c r="G24" t="str">
        <f>_xlfn.CONCAT('Player Guesses'!K$3, " : ",IF( 'Player Guesses'!K24=1,"Big Home Win", IF( 'Player Guesses'!K24=2,"Small Home Win",IF( 'Player Guesses'!K24=3,"Draw",IF( 'Player Guesses'!K24=4,"Small Away Win",IF( 'Player Guesses'!K24=5,"Big Away WIn","No Prediction Logged"))))))</f>
        <v>France v Ireland : Small Home Win</v>
      </c>
      <c r="H24" t="str">
        <f>_xlfn.CONCAT('Player Guesses'!L$3, " : ",IF( 'Player Guesses'!L24=1,"Big Home Win", IF( 'Player Guesses'!L24=2,"Small Home Win",IF( 'Player Guesses'!L24=3,"Draw",IF( 'Player Guesses'!L24=4,"Small Away Win",IF( 'Player Guesses'!L24=5,"Big Away WIn","No Prediction Logged"))))))</f>
        <v>Italy v England : Big Away WIn</v>
      </c>
      <c r="I24" t="str">
        <f>_xlfn.CONCAT("Total score for three matches : ",'Player Guesses'!M24)</f>
        <v>Total score for three matches : 155</v>
      </c>
      <c r="J24" t="str">
        <f>_xlfn.CONCAT('Player Guesses'!N$3, " : ",IF( 'Player Guesses'!N24=1,"Big Home Win", IF( 'Player Guesses'!N24=2,"Small Home Win",IF( 'Player Guesses'!N24=3,"Draw",IF( 'Player Guesses'!N24=4,"Small Away Win",IF( 'Player Guesses'!N24=5,"Big Away WIn","No Prediction Logged"))))))</f>
        <v>Scotland v France : Big Away WIn</v>
      </c>
      <c r="K24" t="str">
        <f>_xlfn.CONCAT('Player Guesses'!O$3, " : ",IF( 'Player Guesses'!O24=1,"Big Home Win", IF( 'Player Guesses'!O24=2,"Small Home Win",IF( 'Player Guesses'!O24=3,"Draw",IF( 'Player Guesses'!O24=4,"Small Away Win",IF( 'Player Guesses'!O24=5,"Big Away WIn","No Prediction Logged"))))))</f>
        <v>England v Wales : Big Home Win</v>
      </c>
      <c r="L24" t="str">
        <f>_xlfn.CONCAT('Player Guesses'!P$3, " : ",IF( 'Player Guesses'!P24=1,"Big Home Win", IF( 'Player Guesses'!P24=2,"Small Home Win",IF( 'Player Guesses'!P24=3,"Draw",IF( 'Player Guesses'!P24=4,"Small Away Win",IF( 'Player Guesses'!P24=5,"Big Away WIn","No Prediction Logged"))))))</f>
        <v>Ireland v Italy : Big Home Win</v>
      </c>
      <c r="M24" t="str">
        <f>_xlfn.CONCAT("Total score for three matches : ",'Player Guesses'!Q24)</f>
        <v>Total score for three matches : 132</v>
      </c>
      <c r="N24" t="str">
        <f>_xlfn.CONCAT('Player Guesses'!R$3, " : ",IF( 'Player Guesses'!R24=1,"Big Home Win", IF( 'Player Guesses'!R24=2,"Small Home Win",IF( 'Player Guesses'!R24=3,"Draw",IF( 'Player Guesses'!R24=4,"Small Away Win",IF( 'Player Guesses'!R24=5,"Big Away WIn","No Prediction Logged"))))))</f>
        <v>Wales v France : Big Away WIn</v>
      </c>
      <c r="O24" t="str">
        <f>_xlfn.CONCAT('Player Guesses'!S$3, " : ",IF( 'Player Guesses'!S24=1,"Big Home Win", IF( 'Player Guesses'!S24=2,"Small Home Win",IF( 'Player Guesses'!S24=3,"Draw",IF( 'Player Guesses'!S24=4,"Small Away Win",IF( 'Player Guesses'!S24=5,"Big Away WIn","No Prediction Logged"))))))</f>
        <v>Italy v Scotland : Big Away WIn</v>
      </c>
      <c r="P24" t="str">
        <f>_xlfn.CONCAT('Player Guesses'!T$3, " : ",IF( 'Player Guesses'!T24=1,"Big Home Win", IF( 'Player Guesses'!T24=2,"Small Home Win",IF( 'Player Guesses'!T24=3,"Draw",IF( 'Player Guesses'!T24=4,"Small Away Win",IF( 'Player Guesses'!T24=5,"Big Away WIn","No Prediction Logged"))))))</f>
        <v>England v Ireland : Big Away WIn</v>
      </c>
      <c r="Q24" t="str">
        <f>_xlfn.CONCAT("Total score for three matches : ",'Player Guesses'!U24)</f>
        <v>Total score for three matches : 150</v>
      </c>
      <c r="R24" t="str">
        <f>_xlfn.CONCAT('Player Guesses'!V$3, " : ",IF( 'Player Guesses'!V24=1,"Big Home Win", IF( 'Player Guesses'!V24=2,"Small Home Win",IF( 'Player Guesses'!V24=3,"Draw",IF( 'Player Guesses'!V24=4,"Small Away Win",IF( 'Player Guesses'!V24=5,"Big Away WIn","No Prediction Logged"))))))</f>
        <v>Wales v Italy : Big Home Win</v>
      </c>
      <c r="S24" t="str">
        <f>_xlfn.CONCAT('Player Guesses'!W$3, " : ",IF( 'Player Guesses'!W24=1,"Big Home Win", IF( 'Player Guesses'!W24=2,"Small Home Win",IF( 'Player Guesses'!W24=3,"Draw",IF( 'Player Guesses'!W24=4,"Small Away Win",IF( 'Player Guesses'!W24=5,"Big Away WIn","No Prediction Logged"))))))</f>
        <v>Ireland v Scotland : Big Home Win</v>
      </c>
      <c r="T24" t="str">
        <f>_xlfn.CONCAT('Player Guesses'!X$3, " : ",IF( 'Player Guesses'!X24=1,"Big Home Win", IF( 'Player Guesses'!X24=2,"Small Home Win",IF( 'Player Guesses'!X24=3,"Draw",IF( 'Player Guesses'!X24=4,"Small Away Win",IF( 'Player Guesses'!X24=5,"Big Away WIn","No Prediction Logged"))))))</f>
        <v>France v England : Big Home Win</v>
      </c>
      <c r="U24" t="str">
        <f>_xlfn.CONCAT("Total score for three matches : ",'Player Guesses'!Y24)</f>
        <v>Total score for three matches : 162</v>
      </c>
    </row>
    <row r="25" spans="1:21">
      <c r="A25" t="str">
        <f>'Player Guesses'!A25</f>
        <v>natj3821@gmail.com</v>
      </c>
      <c r="B25" t="str">
        <f>_xlfn.CONCAT('Player Guesses'!F$3, " : ",IF( 'Player Guesses'!F25=1,"Big Home Win", IF( 'Player Guesses'!F25=2,"Small Home Win",IF( 'Player Guesses'!F25=3,"Draw",IF( 'Player Guesses'!F25=4,"Small Away Win",IF( 'Player Guesses'!F25=5,"Big Away WIn","No Prediction Logged"))))))</f>
        <v>Ireland v Wales : Small Home Win</v>
      </c>
      <c r="C25" t="str">
        <f>_xlfn.CONCAT('Player Guesses'!G$3, " : ",IF( 'Player Guesses'!G25=1,"Big Home Win", IF( 'Player Guesses'!G25=2,"Small Home Win",IF( 'Player Guesses'!G25=3,"Draw",IF( 'Player Guesses'!G25=4,"Small Away Win",IF( 'Player Guesses'!G25=5,"Big Away WIn","No Prediction Logged"))))))</f>
        <v>Scotland v England : Small Away Win</v>
      </c>
      <c r="D25" t="str">
        <f>_xlfn.CONCAT('Player Guesses'!H$3, " : ",IF( 'Player Guesses'!H25=1,"Big Home Win", IF( 'Player Guesses'!H25=2,"Small Home Win",IF( 'Player Guesses'!H25=3,"Draw",IF( 'Player Guesses'!H25=4,"Small Away Win",IF( 'Player Guesses'!H25=5,"Big Away WIn","No Prediction Logged"))))))</f>
        <v>France v Italy : Small Home Win</v>
      </c>
      <c r="E25" t="str">
        <f>_xlfn.CONCAT("Total score for three matches : ",'Player Guesses'!I25)</f>
        <v>Total score for three matches : 103</v>
      </c>
      <c r="F25" t="str">
        <f>_xlfn.CONCAT('Player Guesses'!J$3, " : ",IF( 'Player Guesses'!J25=1,"Big Home Win", IF( 'Player Guesses'!J25=2,"Small Home Win",IF( 'Player Guesses'!J25=3,"Draw",IF( 'Player Guesses'!J25=4,"Small Away Win",IF( 'Player Guesses'!J25=5,"Big Away WIn","No Prediction Logged"))))))</f>
        <v>Wales v Scotland : Big Home Win</v>
      </c>
      <c r="G25" t="str">
        <f>_xlfn.CONCAT('Player Guesses'!K$3, " : ",IF( 'Player Guesses'!K25=1,"Big Home Win", IF( 'Player Guesses'!K25=2,"Small Home Win",IF( 'Player Guesses'!K25=3,"Draw",IF( 'Player Guesses'!K25=4,"Small Away Win",IF( 'Player Guesses'!K25=5,"Big Away WIn","No Prediction Logged"))))))</f>
        <v>France v Ireland : Small Away Win</v>
      </c>
      <c r="H25" t="str">
        <f>_xlfn.CONCAT('Player Guesses'!L$3, " : ",IF( 'Player Guesses'!L25=1,"Big Home Win", IF( 'Player Guesses'!L25=2,"Small Home Win",IF( 'Player Guesses'!L25=3,"Draw",IF( 'Player Guesses'!L25=4,"Small Away Win",IF( 'Player Guesses'!L25=5,"Big Away WIn","No Prediction Logged"))))))</f>
        <v>Italy v England : Big Away WIn</v>
      </c>
      <c r="I25" t="str">
        <f>_xlfn.CONCAT("Total score for three matches : ",'Player Guesses'!M25)</f>
        <v>Total score for three matches : 127</v>
      </c>
      <c r="J25" t="str">
        <f>_xlfn.CONCAT('Player Guesses'!N$3, " : ",IF( 'Player Guesses'!N25=1,"Big Home Win", IF( 'Player Guesses'!N25=2,"Small Home Win",IF( 'Player Guesses'!N25=3,"Draw",IF( 'Player Guesses'!N25=4,"Small Away Win",IF( 'Player Guesses'!N25=5,"Big Away WIn","No Prediction Logged"))))))</f>
        <v>Scotland v France : Big Home Win</v>
      </c>
      <c r="K25" t="str">
        <f>_xlfn.CONCAT('Player Guesses'!O$3, " : ",IF( 'Player Guesses'!O25=1,"Big Home Win", IF( 'Player Guesses'!O25=2,"Small Home Win",IF( 'Player Guesses'!O25=3,"Draw",IF( 'Player Guesses'!O25=4,"Small Away Win",IF( 'Player Guesses'!O25=5,"Big Away WIn","No Prediction Logged"))))))</f>
        <v>England v Wales : Small Home Win</v>
      </c>
      <c r="L25" t="str">
        <f>_xlfn.CONCAT('Player Guesses'!P$3, " : ",IF( 'Player Guesses'!P25=1,"Big Home Win", IF( 'Player Guesses'!P25=2,"Small Home Win",IF( 'Player Guesses'!P25=3,"Draw",IF( 'Player Guesses'!P25=4,"Small Away Win",IF( 'Player Guesses'!P25=5,"Big Away WIn","No Prediction Logged"))))))</f>
        <v>Ireland v Italy : Big Home Win</v>
      </c>
      <c r="M25" t="str">
        <f>_xlfn.CONCAT("Total score for three matches : ",'Player Guesses'!Q25)</f>
        <v>Total score for three matches : 121</v>
      </c>
      <c r="N25" t="str">
        <f>_xlfn.CONCAT('Player Guesses'!R$3, " : ",IF( 'Player Guesses'!R25=1,"Big Home Win", IF( 'Player Guesses'!R25=2,"Small Home Win",IF( 'Player Guesses'!R25=3,"Draw",IF( 'Player Guesses'!R25=4,"Small Away Win",IF( 'Player Guesses'!R25=5,"Big Away WIn","No Prediction Logged"))))))</f>
        <v>Wales v France : Big Home Win</v>
      </c>
      <c r="O25" t="str">
        <f>_xlfn.CONCAT('Player Guesses'!S$3, " : ",IF( 'Player Guesses'!S25=1,"Big Home Win", IF( 'Player Guesses'!S25=2,"Small Home Win",IF( 'Player Guesses'!S25=3,"Draw",IF( 'Player Guesses'!S25=4,"Small Away Win",IF( 'Player Guesses'!S25=5,"Big Away WIn","No Prediction Logged"))))))</f>
        <v>Italy v Scotland : Small Away Win</v>
      </c>
      <c r="P25" t="str">
        <f>_xlfn.CONCAT('Player Guesses'!T$3, " : ",IF( 'Player Guesses'!T25=1,"Big Home Win", IF( 'Player Guesses'!T25=2,"Small Home Win",IF( 'Player Guesses'!T25=3,"Draw",IF( 'Player Guesses'!T25=4,"Small Away Win",IF( 'Player Guesses'!T25=5,"Big Away WIn","No Prediction Logged"))))))</f>
        <v>England v Ireland : Small Away Win</v>
      </c>
      <c r="Q25" t="str">
        <f>_xlfn.CONCAT("Total score for three matches : ",'Player Guesses'!U25)</f>
        <v>Total score for three matches : 108</v>
      </c>
      <c r="R25" t="str">
        <f>_xlfn.CONCAT('Player Guesses'!V$3, " : ",IF( 'Player Guesses'!V25=1,"Big Home Win", IF( 'Player Guesses'!V25=2,"Small Home Win",IF( 'Player Guesses'!V25=3,"Draw",IF( 'Player Guesses'!V25=4,"Small Away Win",IF( 'Player Guesses'!V25=5,"Big Away WIn","No Prediction Logged"))))))</f>
        <v>Wales v Italy : Big Home Win</v>
      </c>
      <c r="S25" t="str">
        <f>_xlfn.CONCAT('Player Guesses'!W$3, " : ",IF( 'Player Guesses'!W25=1,"Big Home Win", IF( 'Player Guesses'!W25=2,"Small Home Win",IF( 'Player Guesses'!W25=3,"Draw",IF( 'Player Guesses'!W25=4,"Small Away Win",IF( 'Player Guesses'!W25=5,"Big Away WIn","No Prediction Logged"))))))</f>
        <v>Ireland v Scotland : Big Home Win</v>
      </c>
      <c r="T25" t="str">
        <f>_xlfn.CONCAT('Player Guesses'!X$3, " : ",IF( 'Player Guesses'!X25=1,"Big Home Win", IF( 'Player Guesses'!X25=2,"Small Home Win",IF( 'Player Guesses'!X25=3,"Draw",IF( 'Player Guesses'!X25=4,"Small Away Win",IF( 'Player Guesses'!X25=5,"Big Away WIn","No Prediction Logged"))))))</f>
        <v>France v England : Small Home Win</v>
      </c>
      <c r="U25" t="str">
        <f>_xlfn.CONCAT("Total score for three matches : ",'Player Guesses'!Y25)</f>
        <v>Total score for three matches : 127</v>
      </c>
    </row>
    <row r="26" spans="1:21">
      <c r="A26" t="str">
        <f>'Player Guesses'!A26</f>
        <v>nrobbins@beckgreener.com</v>
      </c>
      <c r="B26" t="str">
        <f>_xlfn.CONCAT('Player Guesses'!F$3, " : ",IF( 'Player Guesses'!F26=1,"Big Home Win", IF( 'Player Guesses'!F26=2,"Small Home Win",IF( 'Player Guesses'!F26=3,"Draw",IF( 'Player Guesses'!F26=4,"Small Away Win",IF( 'Player Guesses'!F26=5,"Big Away WIn","No Prediction Logged"))))))</f>
        <v>Ireland v Wales : Small Home Win</v>
      </c>
      <c r="C26" t="str">
        <f>_xlfn.CONCAT('Player Guesses'!G$3, " : ",IF( 'Player Guesses'!G26=1,"Big Home Win", IF( 'Player Guesses'!G26=2,"Small Home Win",IF( 'Player Guesses'!G26=3,"Draw",IF( 'Player Guesses'!G26=4,"Small Away Win",IF( 'Player Guesses'!G26=5,"Big Away WIn","No Prediction Logged"))))))</f>
        <v>Scotland v England : Small Away Win</v>
      </c>
      <c r="D26" t="str">
        <f>_xlfn.CONCAT('Player Guesses'!H$3, " : ",IF( 'Player Guesses'!H26=1,"Big Home Win", IF( 'Player Guesses'!H26=2,"Small Home Win",IF( 'Player Guesses'!H26=3,"Draw",IF( 'Player Guesses'!H26=4,"Small Away Win",IF( 'Player Guesses'!H26=5,"Big Away WIn","No Prediction Logged"))))))</f>
        <v>France v Italy : Small Away Win</v>
      </c>
      <c r="E26" t="str">
        <f>_xlfn.CONCAT("Total score for three matches : ",'Player Guesses'!I26)</f>
        <v>Total score for three matches : 75</v>
      </c>
      <c r="F26" t="str">
        <f>_xlfn.CONCAT('Player Guesses'!J$3, " : ",IF( 'Player Guesses'!J26=1,"Big Home Win", IF( 'Player Guesses'!J26=2,"Small Home Win",IF( 'Player Guesses'!J26=3,"Draw",IF( 'Player Guesses'!J26=4,"Small Away Win",IF( 'Player Guesses'!J26=5,"Big Away WIn","No Prediction Logged"))))))</f>
        <v>Wales v Scotland : Big Away WIn</v>
      </c>
      <c r="G26" t="str">
        <f>_xlfn.CONCAT('Player Guesses'!K$3, " : ",IF( 'Player Guesses'!K26=1,"Big Home Win", IF( 'Player Guesses'!K26=2,"Small Home Win",IF( 'Player Guesses'!K26=3,"Draw",IF( 'Player Guesses'!K26=4,"Small Away Win",IF( 'Player Guesses'!K26=5,"Big Away WIn","No Prediction Logged"))))))</f>
        <v>France v Ireland : Big Away WIn</v>
      </c>
      <c r="H26" t="str">
        <f>_xlfn.CONCAT('Player Guesses'!L$3, " : ",IF( 'Player Guesses'!L26=1,"Big Home Win", IF( 'Player Guesses'!L26=2,"Small Home Win",IF( 'Player Guesses'!L26=3,"Draw",IF( 'Player Guesses'!L26=4,"Small Away Win",IF( 'Player Guesses'!L26=5,"Big Away WIn","No Prediction Logged"))))))</f>
        <v>Italy v England : Small Away Win</v>
      </c>
      <c r="I26" t="str">
        <f>_xlfn.CONCAT("Total score for three matches : ",'Player Guesses'!M26)</f>
        <v>Total score for three matches : 89</v>
      </c>
      <c r="J26" t="str">
        <f>_xlfn.CONCAT('Player Guesses'!N$3, " : ",IF( 'Player Guesses'!N26=1,"Big Home Win", IF( 'Player Guesses'!N26=2,"Small Home Win",IF( 'Player Guesses'!N26=3,"Draw",IF( 'Player Guesses'!N26=4,"Small Away Win",IF( 'Player Guesses'!N26=5,"Big Away WIn","No Prediction Logged"))))))</f>
        <v>Scotland v France : Small Home Win</v>
      </c>
      <c r="K26" t="str">
        <f>_xlfn.CONCAT('Player Guesses'!O$3, " : ",IF( 'Player Guesses'!O26=1,"Big Home Win", IF( 'Player Guesses'!O26=2,"Small Home Win",IF( 'Player Guesses'!O26=3,"Draw",IF( 'Player Guesses'!O26=4,"Small Away Win",IF( 'Player Guesses'!O26=5,"Big Away WIn","No Prediction Logged"))))))</f>
        <v>England v Wales : Small Home Win</v>
      </c>
      <c r="L26" t="str">
        <f>_xlfn.CONCAT('Player Guesses'!P$3, " : ",IF( 'Player Guesses'!P26=1,"Big Home Win", IF( 'Player Guesses'!P26=2,"Small Home Win",IF( 'Player Guesses'!P26=3,"Draw",IF( 'Player Guesses'!P26=4,"Small Away Win",IF( 'Player Guesses'!P26=5,"Big Away WIn","No Prediction Logged"))))))</f>
        <v>Ireland v Italy : Big Home Win</v>
      </c>
      <c r="M26" t="str">
        <f>_xlfn.CONCAT("Total score for three matches : ",'Player Guesses'!Q26)</f>
        <v>Total score for three matches : 124</v>
      </c>
      <c r="N26" t="str">
        <f>_xlfn.CONCAT('Player Guesses'!R$3, " : ",IF( 'Player Guesses'!R26=1,"Big Home Win", IF( 'Player Guesses'!R26=2,"Small Home Win",IF( 'Player Guesses'!R26=3,"Draw",IF( 'Player Guesses'!R26=4,"Small Away Win",IF( 'Player Guesses'!R26=5,"Big Away WIn","No Prediction Logged"))))))</f>
        <v>Wales v France : Big Home Win</v>
      </c>
      <c r="O26" t="str">
        <f>_xlfn.CONCAT('Player Guesses'!S$3, " : ",IF( 'Player Guesses'!S26=1,"Big Home Win", IF( 'Player Guesses'!S26=2,"Small Home Win",IF( 'Player Guesses'!S26=3,"Draw",IF( 'Player Guesses'!S26=4,"Small Away Win",IF( 'Player Guesses'!S26=5,"Big Away WIn","No Prediction Logged"))))))</f>
        <v>Italy v Scotland : Small Home Win</v>
      </c>
      <c r="P26" t="str">
        <f>_xlfn.CONCAT('Player Guesses'!T$3, " : ",IF( 'Player Guesses'!T26=1,"Big Home Win", IF( 'Player Guesses'!T26=2,"Small Home Win",IF( 'Player Guesses'!T26=3,"Draw",IF( 'Player Guesses'!T26=4,"Small Away Win",IF( 'Player Guesses'!T26=5,"Big Away WIn","No Prediction Logged"))))))</f>
        <v>England v Ireland : Big Home Win</v>
      </c>
      <c r="Q26" t="str">
        <f>_xlfn.CONCAT("Total score for three matches : ",'Player Guesses'!U26)</f>
        <v>Total score for three matches : 101</v>
      </c>
      <c r="R26" t="str">
        <f>_xlfn.CONCAT('Player Guesses'!V$3, " : ",IF( 'Player Guesses'!V26=1,"Big Home Win", IF( 'Player Guesses'!V26=2,"Small Home Win",IF( 'Player Guesses'!V26=3,"Draw",IF( 'Player Guesses'!V26=4,"Small Away Win",IF( 'Player Guesses'!V26=5,"Big Away WIn","No Prediction Logged"))))))</f>
        <v>Wales v Italy : Big Home Win</v>
      </c>
      <c r="S26" t="str">
        <f>_xlfn.CONCAT('Player Guesses'!W$3, " : ",IF( 'Player Guesses'!W26=1,"Big Home Win", IF( 'Player Guesses'!W26=2,"Small Home Win",IF( 'Player Guesses'!W26=3,"Draw",IF( 'Player Guesses'!W26=4,"Small Away Win",IF( 'Player Guesses'!W26=5,"Big Away WIn","No Prediction Logged"))))))</f>
        <v>Ireland v Scotland : Small Away Win</v>
      </c>
      <c r="T26" t="str">
        <f>_xlfn.CONCAT('Player Guesses'!X$3, " : ",IF( 'Player Guesses'!X26=1,"Big Home Win", IF( 'Player Guesses'!X26=2,"Small Home Win",IF( 'Player Guesses'!X26=3,"Draw",IF( 'Player Guesses'!X26=4,"Small Away Win",IF( 'Player Guesses'!X26=5,"Big Away WIn","No Prediction Logged"))))))</f>
        <v>France v England : Big Away WIn</v>
      </c>
      <c r="U26" t="str">
        <f>_xlfn.CONCAT("Total score for three matches : ",'Player Guesses'!Y26)</f>
        <v>Total score for three matches : 126</v>
      </c>
    </row>
    <row r="27" spans="1:21">
      <c r="A27" t="str">
        <f>'Player Guesses'!A27</f>
        <v>philipmitchelmore@hotmail.com</v>
      </c>
      <c r="B27" t="str">
        <f>_xlfn.CONCAT('Player Guesses'!F$3, " : ",IF( 'Player Guesses'!F27=1,"Big Home Win", IF( 'Player Guesses'!F27=2,"Small Home Win",IF( 'Player Guesses'!F27=3,"Draw",IF( 'Player Guesses'!F27=4,"Small Away Win",IF( 'Player Guesses'!F27=5,"Big Away WIn","No Prediction Logged"))))))</f>
        <v>Ireland v Wales : Big Home Win</v>
      </c>
      <c r="C27" t="str">
        <f>_xlfn.CONCAT('Player Guesses'!G$3, " : ",IF( 'Player Guesses'!G27=1,"Big Home Win", IF( 'Player Guesses'!G27=2,"Small Home Win",IF( 'Player Guesses'!G27=3,"Draw",IF( 'Player Guesses'!G27=4,"Small Away Win",IF( 'Player Guesses'!G27=5,"Big Away WIn","No Prediction Logged"))))))</f>
        <v>Scotland v England : Small Home Win</v>
      </c>
      <c r="D27" t="str">
        <f>_xlfn.CONCAT('Player Guesses'!H$3, " : ",IF( 'Player Guesses'!H27=1,"Big Home Win", IF( 'Player Guesses'!H27=2,"Small Home Win",IF( 'Player Guesses'!H27=3,"Draw",IF( 'Player Guesses'!H27=4,"Small Away Win",IF( 'Player Guesses'!H27=5,"Big Away WIn","No Prediction Logged"))))))</f>
        <v>France v Italy : Big Home Win</v>
      </c>
      <c r="E27" t="str">
        <f>_xlfn.CONCAT("Total score for three matches : ",'Player Guesses'!I27)</f>
        <v>Total score for three matches : 131</v>
      </c>
      <c r="F27" t="str">
        <f>_xlfn.CONCAT('Player Guesses'!J$3, " : ",IF( 'Player Guesses'!J27=1,"Big Home Win", IF( 'Player Guesses'!J27=2,"Small Home Win",IF( 'Player Guesses'!J27=3,"Draw",IF( 'Player Guesses'!J27=4,"Small Away Win",IF( 'Player Guesses'!J27=5,"Big Away WIn","No Prediction Logged"))))))</f>
        <v>Wales v Scotland : Small Away Win</v>
      </c>
      <c r="G27" t="str">
        <f>_xlfn.CONCAT('Player Guesses'!K$3, " : ",IF( 'Player Guesses'!K27=1,"Big Home Win", IF( 'Player Guesses'!K27=2,"Small Home Win",IF( 'Player Guesses'!K27=3,"Draw",IF( 'Player Guesses'!K27=4,"Small Away Win",IF( 'Player Guesses'!K27=5,"Big Away WIn","No Prediction Logged"))))))</f>
        <v>France v Ireland : Draw</v>
      </c>
      <c r="H27" t="str">
        <f>_xlfn.CONCAT('Player Guesses'!L$3, " : ",IF( 'Player Guesses'!L27=1,"Big Home Win", IF( 'Player Guesses'!L27=2,"Small Home Win",IF( 'Player Guesses'!L27=3,"Draw",IF( 'Player Guesses'!L27=4,"Small Away Win",IF( 'Player Guesses'!L27=5,"Big Away WIn","No Prediction Logged"))))))</f>
        <v>Italy v England : Big Away WIn</v>
      </c>
      <c r="I27" t="str">
        <f>_xlfn.CONCAT("Total score for three matches : ",'Player Guesses'!M27)</f>
        <v>Total score for three matches : 104</v>
      </c>
      <c r="J27" t="str">
        <f>_xlfn.CONCAT('Player Guesses'!N$3, " : ",IF( 'Player Guesses'!N27=1,"Big Home Win", IF( 'Player Guesses'!N27=2,"Small Home Win",IF( 'Player Guesses'!N27=3,"Draw",IF( 'Player Guesses'!N27=4,"Small Away Win",IF( 'Player Guesses'!N27=5,"Big Away WIn","No Prediction Logged"))))))</f>
        <v>Scotland v France : Small Away Win</v>
      </c>
      <c r="K27" t="str">
        <f>_xlfn.CONCAT('Player Guesses'!O$3, " : ",IF( 'Player Guesses'!O27=1,"Big Home Win", IF( 'Player Guesses'!O27=2,"Small Home Win",IF( 'Player Guesses'!O27=3,"Draw",IF( 'Player Guesses'!O27=4,"Small Away Win",IF( 'Player Guesses'!O27=5,"Big Away WIn","No Prediction Logged"))))))</f>
        <v>England v Wales : Small Home Win</v>
      </c>
      <c r="L27" t="str">
        <f>_xlfn.CONCAT('Player Guesses'!P$3, " : ",IF( 'Player Guesses'!P27=1,"Big Home Win", IF( 'Player Guesses'!P27=2,"Small Home Win",IF( 'Player Guesses'!P27=3,"Draw",IF( 'Player Guesses'!P27=4,"Small Away Win",IF( 'Player Guesses'!P27=5,"Big Away WIn","No Prediction Logged"))))))</f>
        <v>Ireland v Italy : Big Home Win</v>
      </c>
      <c r="M27" t="str">
        <f>_xlfn.CONCAT("Total score for three matches : ",'Player Guesses'!Q27)</f>
        <v>Total score for three matches : 160</v>
      </c>
      <c r="N27" t="str">
        <f>_xlfn.CONCAT('Player Guesses'!R$3, " : ",IF( 'Player Guesses'!R27=1,"Big Home Win", IF( 'Player Guesses'!R27=2,"Small Home Win",IF( 'Player Guesses'!R27=3,"Draw",IF( 'Player Guesses'!R27=4,"Small Away Win",IF( 'Player Guesses'!R27=5,"Big Away WIn","No Prediction Logged"))))))</f>
        <v>Wales v France : Small Away Win</v>
      </c>
      <c r="O27" t="str">
        <f>_xlfn.CONCAT('Player Guesses'!S$3, " : ",IF( 'Player Guesses'!S27=1,"Big Home Win", IF( 'Player Guesses'!S27=2,"Small Home Win",IF( 'Player Guesses'!S27=3,"Draw",IF( 'Player Guesses'!S27=4,"Small Away Win",IF( 'Player Guesses'!S27=5,"Big Away WIn","No Prediction Logged"))))))</f>
        <v>Italy v Scotland : Big Away WIn</v>
      </c>
      <c r="P27" t="str">
        <f>_xlfn.CONCAT('Player Guesses'!T$3, " : ",IF( 'Player Guesses'!T27=1,"Big Home Win", IF( 'Player Guesses'!T27=2,"Small Home Win",IF( 'Player Guesses'!T27=3,"Draw",IF( 'Player Guesses'!T27=4,"Small Away Win",IF( 'Player Guesses'!T27=5,"Big Away WIn","No Prediction Logged"))))))</f>
        <v>England v Ireland : Small Away Win</v>
      </c>
      <c r="Q27" t="str">
        <f>_xlfn.CONCAT("Total score for three matches : ",'Player Guesses'!U27)</f>
        <v>Total score for three matches : 134</v>
      </c>
      <c r="R27" t="str">
        <f>_xlfn.CONCAT('Player Guesses'!V$3, " : ",IF( 'Player Guesses'!V27=1,"Big Home Win", IF( 'Player Guesses'!V27=2,"Small Home Win",IF( 'Player Guesses'!V27=3,"Draw",IF( 'Player Guesses'!V27=4,"Small Away Win",IF( 'Player Guesses'!V27=5,"Big Away WIn","No Prediction Logged"))))))</f>
        <v>Wales v Italy : Big Home Win</v>
      </c>
      <c r="S27" t="str">
        <f>_xlfn.CONCAT('Player Guesses'!W$3, " : ",IF( 'Player Guesses'!W27=1,"Big Home Win", IF( 'Player Guesses'!W27=2,"Small Home Win",IF( 'Player Guesses'!W27=3,"Draw",IF( 'Player Guesses'!W27=4,"Small Away Win",IF( 'Player Guesses'!W27=5,"Big Away WIn","No Prediction Logged"))))))</f>
        <v>Ireland v Scotland : Big Home Win</v>
      </c>
      <c r="T27" t="str">
        <f>_xlfn.CONCAT('Player Guesses'!X$3, " : ",IF( 'Player Guesses'!X27=1,"Big Home Win", IF( 'Player Guesses'!X27=2,"Small Home Win",IF( 'Player Guesses'!X27=3,"Draw",IF( 'Player Guesses'!X27=4,"Small Away Win",IF( 'Player Guesses'!X27=5,"Big Away WIn","No Prediction Logged"))))))</f>
        <v>France v England : Small Home Win</v>
      </c>
      <c r="U27" t="str">
        <f>_xlfn.CONCAT("Total score for three matches : ",'Player Guesses'!Y27)</f>
        <v>Total score for three matches : 147</v>
      </c>
    </row>
    <row r="28" spans="1:21">
      <c r="A28" t="str">
        <f>'Player Guesses'!A28</f>
        <v>rsulston@beckgreener.com</v>
      </c>
      <c r="B28" t="str">
        <f>_xlfn.CONCAT('Player Guesses'!F$3, " : ",IF( 'Player Guesses'!F28=1,"Big Home Win", IF( 'Player Guesses'!F28=2,"Small Home Win",IF( 'Player Guesses'!F28=3,"Draw",IF( 'Player Guesses'!F28=4,"Small Away Win",IF( 'Player Guesses'!F28=5,"Big Away WIn","No Prediction Logged"))))))</f>
        <v>Ireland v Wales : Small Home Win</v>
      </c>
      <c r="C28" t="str">
        <f>_xlfn.CONCAT('Player Guesses'!G$3, " : ",IF( 'Player Guesses'!G28=1,"Big Home Win", IF( 'Player Guesses'!G28=2,"Small Home Win",IF( 'Player Guesses'!G28=3,"Draw",IF( 'Player Guesses'!G28=4,"Small Away Win",IF( 'Player Guesses'!G28=5,"Big Away WIn","No Prediction Logged"))))))</f>
        <v>Scotland v England : Small Home Win</v>
      </c>
      <c r="D28" t="str">
        <f>_xlfn.CONCAT('Player Guesses'!H$3, " : ",IF( 'Player Guesses'!H28=1,"Big Home Win", IF( 'Player Guesses'!H28=2,"Small Home Win",IF( 'Player Guesses'!H28=3,"Draw",IF( 'Player Guesses'!H28=4,"Small Away Win",IF( 'Player Guesses'!H28=5,"Big Away WIn","No Prediction Logged"))))))</f>
        <v>France v Italy : Big Home Win</v>
      </c>
      <c r="E28" t="str">
        <f>_xlfn.CONCAT("Total score for three matches : ",'Player Guesses'!I28)</f>
        <v>Total score for three matches : 115</v>
      </c>
      <c r="F28" t="str">
        <f>_xlfn.CONCAT('Player Guesses'!J$3, " : ",IF( 'Player Guesses'!J28=1,"Big Home Win", IF( 'Player Guesses'!J28=2,"Small Home Win",IF( 'Player Guesses'!J28=3,"Draw",IF( 'Player Guesses'!J28=4,"Small Away Win",IF( 'Player Guesses'!J28=5,"Big Away WIn","No Prediction Logged"))))))</f>
        <v>Wales v Scotland : Small Away Win</v>
      </c>
      <c r="G28" t="str">
        <f>_xlfn.CONCAT('Player Guesses'!K$3, " : ",IF( 'Player Guesses'!K28=1,"Big Home Win", IF( 'Player Guesses'!K28=2,"Small Home Win",IF( 'Player Guesses'!K28=3,"Draw",IF( 'Player Guesses'!K28=4,"Small Away Win",IF( 'Player Guesses'!K28=5,"Big Away WIn","No Prediction Logged"))))))</f>
        <v>France v Ireland : Small Home Win</v>
      </c>
      <c r="H28" t="str">
        <f>_xlfn.CONCAT('Player Guesses'!L$3, " : ",IF( 'Player Guesses'!L28=1,"Big Home Win", IF( 'Player Guesses'!L28=2,"Small Home Win",IF( 'Player Guesses'!L28=3,"Draw",IF( 'Player Guesses'!L28=4,"Small Away Win",IF( 'Player Guesses'!L28=5,"Big Away WIn","No Prediction Logged"))))))</f>
        <v>Italy v England : Big Away WIn</v>
      </c>
      <c r="I28" t="str">
        <f>_xlfn.CONCAT("Total score for three matches : ",'Player Guesses'!M28)</f>
        <v>Total score for three matches : 114</v>
      </c>
      <c r="J28" t="str">
        <f>_xlfn.CONCAT('Player Guesses'!N$3, " : ",IF( 'Player Guesses'!N28=1,"Big Home Win", IF( 'Player Guesses'!N28=2,"Small Home Win",IF( 'Player Guesses'!N28=3,"Draw",IF( 'Player Guesses'!N28=4,"Small Away Win",IF( 'Player Guesses'!N28=5,"Big Away WIn","No Prediction Logged"))))))</f>
        <v>Scotland v France : Big Away WIn</v>
      </c>
      <c r="K28" t="str">
        <f>_xlfn.CONCAT('Player Guesses'!O$3, " : ",IF( 'Player Guesses'!O28=1,"Big Home Win", IF( 'Player Guesses'!O28=2,"Small Home Win",IF( 'Player Guesses'!O28=3,"Draw",IF( 'Player Guesses'!O28=4,"Small Away Win",IF( 'Player Guesses'!O28=5,"Big Away WIn","No Prediction Logged"))))))</f>
        <v>England v Wales : Big Home Win</v>
      </c>
      <c r="L28" t="str">
        <f>_xlfn.CONCAT('Player Guesses'!P$3, " : ",IF( 'Player Guesses'!P28=1,"Big Home Win", IF( 'Player Guesses'!P28=2,"Small Home Win",IF( 'Player Guesses'!P28=3,"Draw",IF( 'Player Guesses'!P28=4,"Small Away Win",IF( 'Player Guesses'!P28=5,"Big Away WIn","No Prediction Logged"))))))</f>
        <v>Ireland v Italy : Big Home Win</v>
      </c>
      <c r="M28" t="str">
        <f>_xlfn.CONCAT("Total score for three matches : ",'Player Guesses'!Q28)</f>
        <v>Total score for three matches : 126</v>
      </c>
      <c r="N28" t="str">
        <f>_xlfn.CONCAT('Player Guesses'!R$3, " : ",IF( 'Player Guesses'!R28=1,"Big Home Win", IF( 'Player Guesses'!R28=2,"Small Home Win",IF( 'Player Guesses'!R28=3,"Draw",IF( 'Player Guesses'!R28=4,"Small Away Win",IF( 'Player Guesses'!R28=5,"Big Away WIn","No Prediction Logged"))))))</f>
        <v>Wales v France : Big Away WIn</v>
      </c>
      <c r="O28" t="str">
        <f>_xlfn.CONCAT('Player Guesses'!S$3, " : ",IF( 'Player Guesses'!S28=1,"Big Home Win", IF( 'Player Guesses'!S28=2,"Small Home Win",IF( 'Player Guesses'!S28=3,"Draw",IF( 'Player Guesses'!S28=4,"Small Away Win",IF( 'Player Guesses'!S28=5,"Big Away WIn","No Prediction Logged"))))))</f>
        <v>Italy v Scotland : Big Away WIn</v>
      </c>
      <c r="P28" t="str">
        <f>_xlfn.CONCAT('Player Guesses'!T$3, " : ",IF( 'Player Guesses'!T28=1,"Big Home Win", IF( 'Player Guesses'!T28=2,"Small Home Win",IF( 'Player Guesses'!T28=3,"Draw",IF( 'Player Guesses'!T28=4,"Small Away Win",IF( 'Player Guesses'!T28=5,"Big Away WIn","No Prediction Logged"))))))</f>
        <v>England v Ireland : Small Home Win</v>
      </c>
      <c r="Q28" t="str">
        <f>_xlfn.CONCAT("Total score for three matches : ",'Player Guesses'!U28)</f>
        <v>Total score for three matches : 114</v>
      </c>
      <c r="R28" t="str">
        <f>_xlfn.CONCAT('Player Guesses'!V$3, " : ",IF( 'Player Guesses'!V28=1,"Big Home Win", IF( 'Player Guesses'!V28=2,"Small Home Win",IF( 'Player Guesses'!V28=3,"Draw",IF( 'Player Guesses'!V28=4,"Small Away Win",IF( 'Player Guesses'!V28=5,"Big Away WIn","No Prediction Logged"))))))</f>
        <v>Wales v Italy : Big Home Win</v>
      </c>
      <c r="S28" t="str">
        <f>_xlfn.CONCAT('Player Guesses'!W$3, " : ",IF( 'Player Guesses'!W28=1,"Big Home Win", IF( 'Player Guesses'!W28=2,"Small Home Win",IF( 'Player Guesses'!W28=3,"Draw",IF( 'Player Guesses'!W28=4,"Small Away Win",IF( 'Player Guesses'!W28=5,"Big Away WIn","No Prediction Logged"))))))</f>
        <v>Ireland v Scotland : Big Home Win</v>
      </c>
      <c r="T28" t="str">
        <f>_xlfn.CONCAT('Player Guesses'!X$3, " : ",IF( 'Player Guesses'!X28=1,"Big Home Win", IF( 'Player Guesses'!X28=2,"Small Home Win",IF( 'Player Guesses'!X28=3,"Draw",IF( 'Player Guesses'!X28=4,"Small Away Win",IF( 'Player Guesses'!X28=5,"Big Away WIn","No Prediction Logged"))))))</f>
        <v>France v England : Big Home Win</v>
      </c>
      <c r="U28" t="str">
        <f>_xlfn.CONCAT("Total score for three matches : ",'Player Guesses'!Y28)</f>
        <v>Total score for three matches : 129</v>
      </c>
    </row>
    <row r="29" spans="1:21">
      <c r="A29" t="str">
        <f>'Player Guesses'!A29</f>
        <v>jones.rw@gmail.com</v>
      </c>
      <c r="B29" t="str">
        <f>_xlfn.CONCAT('Player Guesses'!F$3, " : ",IF( 'Player Guesses'!F29=1,"Big Home Win", IF( 'Player Guesses'!F29=2,"Small Home Win",IF( 'Player Guesses'!F29=3,"Draw",IF( 'Player Guesses'!F29=4,"Small Away Win",IF( 'Player Guesses'!F29=5,"Big Away WIn","No Prediction Logged"))))))</f>
        <v>Ireland v Wales : Small Home Win</v>
      </c>
      <c r="C29" t="str">
        <f>_xlfn.CONCAT('Player Guesses'!G$3, " : ",IF( 'Player Guesses'!G29=1,"Big Home Win", IF( 'Player Guesses'!G29=2,"Small Home Win",IF( 'Player Guesses'!G29=3,"Draw",IF( 'Player Guesses'!G29=4,"Small Away Win",IF( 'Player Guesses'!G29=5,"Big Away WIn","No Prediction Logged"))))))</f>
        <v>Scotland v England : Small Away Win</v>
      </c>
      <c r="D29" t="str">
        <f>_xlfn.CONCAT('Player Guesses'!H$3, " : ",IF( 'Player Guesses'!H29=1,"Big Home Win", IF( 'Player Guesses'!H29=2,"Small Home Win",IF( 'Player Guesses'!H29=3,"Draw",IF( 'Player Guesses'!H29=4,"Small Away Win",IF( 'Player Guesses'!H29=5,"Big Away WIn","No Prediction Logged"))))))</f>
        <v>France v Italy : Big Home Win</v>
      </c>
      <c r="E29" t="str">
        <f>_xlfn.CONCAT("Total score for three matches : ",'Player Guesses'!I29)</f>
        <v>Total score for three matches : 108</v>
      </c>
      <c r="F29" t="str">
        <f>_xlfn.CONCAT('Player Guesses'!J$3, " : ",IF( 'Player Guesses'!J29=1,"Big Home Win", IF( 'Player Guesses'!J29=2,"Small Home Win",IF( 'Player Guesses'!J29=3,"Draw",IF( 'Player Guesses'!J29=4,"Small Away Win",IF( 'Player Guesses'!J29=5,"Big Away WIn","No Prediction Logged"))))))</f>
        <v>Wales v Scotland : Small Home Win</v>
      </c>
      <c r="G29" t="str">
        <f>_xlfn.CONCAT('Player Guesses'!K$3, " : ",IF( 'Player Guesses'!K29=1,"Big Home Win", IF( 'Player Guesses'!K29=2,"Small Home Win",IF( 'Player Guesses'!K29=3,"Draw",IF( 'Player Guesses'!K29=4,"Small Away Win",IF( 'Player Guesses'!K29=5,"Big Away WIn","No Prediction Logged"))))))</f>
        <v>France v Ireland : Small Home Win</v>
      </c>
      <c r="H29" t="str">
        <f>_xlfn.CONCAT('Player Guesses'!L$3, " : ",IF( 'Player Guesses'!L29=1,"Big Home Win", IF( 'Player Guesses'!L29=2,"Small Home Win",IF( 'Player Guesses'!L29=3,"Draw",IF( 'Player Guesses'!L29=4,"Small Away Win",IF( 'Player Guesses'!L29=5,"Big Away WIn","No Prediction Logged"))))))</f>
        <v>Italy v England : Big Away WIn</v>
      </c>
      <c r="I29" t="str">
        <f>_xlfn.CONCAT("Total score for three matches : ",'Player Guesses'!M29)</f>
        <v>Total score for three matches : 108</v>
      </c>
      <c r="J29" t="str">
        <f>_xlfn.CONCAT('Player Guesses'!N$3, " : ",IF( 'Player Guesses'!N29=1,"Big Home Win", IF( 'Player Guesses'!N29=2,"Small Home Win",IF( 'Player Guesses'!N29=3,"Draw",IF( 'Player Guesses'!N29=4,"Small Away Win",IF( 'Player Guesses'!N29=5,"Big Away WIn","No Prediction Logged"))))))</f>
        <v>Scotland v France : Small Away Win</v>
      </c>
      <c r="K29" t="str">
        <f>_xlfn.CONCAT('Player Guesses'!O$3, " : ",IF( 'Player Guesses'!O29=1,"Big Home Win", IF( 'Player Guesses'!O29=2,"Small Home Win",IF( 'Player Guesses'!O29=3,"Draw",IF( 'Player Guesses'!O29=4,"Small Away Win",IF( 'Player Guesses'!O29=5,"Big Away WIn","No Prediction Logged"))))))</f>
        <v>England v Wales : Small Home Win</v>
      </c>
      <c r="L29" t="str">
        <f>_xlfn.CONCAT('Player Guesses'!P$3, " : ",IF( 'Player Guesses'!P29=1,"Big Home Win", IF( 'Player Guesses'!P29=2,"Small Home Win",IF( 'Player Guesses'!P29=3,"Draw",IF( 'Player Guesses'!P29=4,"Small Away Win",IF( 'Player Guesses'!P29=5,"Big Away WIn","No Prediction Logged"))))))</f>
        <v>Ireland v Italy : Big Home Win</v>
      </c>
      <c r="M29" t="str">
        <f>_xlfn.CONCAT("Total score for three matches : ",'Player Guesses'!Q29)</f>
        <v>Total score for three matches : 118</v>
      </c>
      <c r="N29" t="str">
        <f>_xlfn.CONCAT('Player Guesses'!R$3, " : ",IF( 'Player Guesses'!R29=1,"Big Home Win", IF( 'Player Guesses'!R29=2,"Small Home Win",IF( 'Player Guesses'!R29=3,"Draw",IF( 'Player Guesses'!R29=4,"Small Away Win",IF( 'Player Guesses'!R29=5,"Big Away WIn","No Prediction Logged"))))))</f>
        <v>Wales v France : Small Home Win</v>
      </c>
      <c r="O29" t="str">
        <f>_xlfn.CONCAT('Player Guesses'!S$3, " : ",IF( 'Player Guesses'!S29=1,"Big Home Win", IF( 'Player Guesses'!S29=2,"Small Home Win",IF( 'Player Guesses'!S29=3,"Draw",IF( 'Player Guesses'!S29=4,"Small Away Win",IF( 'Player Guesses'!S29=5,"Big Away WIn","No Prediction Logged"))))))</f>
        <v>Italy v Scotland : Big Away WIn</v>
      </c>
      <c r="P29" t="str">
        <f>_xlfn.CONCAT('Player Guesses'!T$3, " : ",IF( 'Player Guesses'!T29=1,"Big Home Win", IF( 'Player Guesses'!T29=2,"Small Home Win",IF( 'Player Guesses'!T29=3,"Draw",IF( 'Player Guesses'!T29=4,"Small Away Win",IF( 'Player Guesses'!T29=5,"Big Away WIn","No Prediction Logged"))))))</f>
        <v>England v Ireland : Small Home Win</v>
      </c>
      <c r="Q29" t="str">
        <f>_xlfn.CONCAT("Total score for three matches : ",'Player Guesses'!U29)</f>
        <v>Total score for three matches : 126</v>
      </c>
      <c r="R29" t="str">
        <f>_xlfn.CONCAT('Player Guesses'!V$3, " : ",IF( 'Player Guesses'!V29=1,"Big Home Win", IF( 'Player Guesses'!V29=2,"Small Home Win",IF( 'Player Guesses'!V29=3,"Draw",IF( 'Player Guesses'!V29=4,"Small Away Win",IF( 'Player Guesses'!V29=5,"Big Away WIn","No Prediction Logged"))))))</f>
        <v>Wales v Italy : Big Home Win</v>
      </c>
      <c r="S29" t="str">
        <f>_xlfn.CONCAT('Player Guesses'!W$3, " : ",IF( 'Player Guesses'!W29=1,"Big Home Win", IF( 'Player Guesses'!W29=2,"Small Home Win",IF( 'Player Guesses'!W29=3,"Draw",IF( 'Player Guesses'!W29=4,"Small Away Win",IF( 'Player Guesses'!W29=5,"Big Away WIn","No Prediction Logged"))))))</f>
        <v>Ireland v Scotland : Big Home Win</v>
      </c>
      <c r="T29" t="str">
        <f>_xlfn.CONCAT('Player Guesses'!X$3, " : ",IF( 'Player Guesses'!X29=1,"Big Home Win", IF( 'Player Guesses'!X29=2,"Small Home Win",IF( 'Player Guesses'!X29=3,"Draw",IF( 'Player Guesses'!X29=4,"Small Away Win",IF( 'Player Guesses'!X29=5,"Big Away WIn","No Prediction Logged"))))))</f>
        <v>France v England : Big Home Win</v>
      </c>
      <c r="U29" t="str">
        <f>_xlfn.CONCAT("Total score for three matches : ",'Player Guesses'!Y29)</f>
        <v>Total score for three matches : 125</v>
      </c>
    </row>
    <row r="30" spans="1:21">
      <c r="A30" t="str">
        <f>'Player Guesses'!A30</f>
        <v>robin.w@kaizensystems.co.uk</v>
      </c>
      <c r="B30" t="str">
        <f>_xlfn.CONCAT('Player Guesses'!F$3, " : ",IF( 'Player Guesses'!F30=1,"Big Home Win", IF( 'Player Guesses'!F30=2,"Small Home Win",IF( 'Player Guesses'!F30=3,"Draw",IF( 'Player Guesses'!F30=4,"Small Away Win",IF( 'Player Guesses'!F30=5,"Big Away WIn","No Prediction Logged"))))))</f>
        <v>Ireland v Wales : Small Home Win</v>
      </c>
      <c r="C30" t="str">
        <f>_xlfn.CONCAT('Player Guesses'!G$3, " : ",IF( 'Player Guesses'!G30=1,"Big Home Win", IF( 'Player Guesses'!G30=2,"Small Home Win",IF( 'Player Guesses'!G30=3,"Draw",IF( 'Player Guesses'!G30=4,"Small Away Win",IF( 'Player Guesses'!G30=5,"Big Away WIn","No Prediction Logged"))))))</f>
        <v>Scotland v England : Small Away Win</v>
      </c>
      <c r="D30" t="str">
        <f>_xlfn.CONCAT('Player Guesses'!H$3, " : ",IF( 'Player Guesses'!H30=1,"Big Home Win", IF( 'Player Guesses'!H30=2,"Small Home Win",IF( 'Player Guesses'!H30=3,"Draw",IF( 'Player Guesses'!H30=4,"Small Away Win",IF( 'Player Guesses'!H30=5,"Big Away WIn","No Prediction Logged"))))))</f>
        <v>France v Italy : Big Home Win</v>
      </c>
      <c r="E30" t="str">
        <f>_xlfn.CONCAT("Total score for three matches : ",'Player Guesses'!I30)</f>
        <v>Total score for three matches : 110</v>
      </c>
      <c r="F30" t="str">
        <f>_xlfn.CONCAT('Player Guesses'!J$3, " : ",IF( 'Player Guesses'!J30=1,"Big Home Win", IF( 'Player Guesses'!J30=2,"Small Home Win",IF( 'Player Guesses'!J30=3,"Draw",IF( 'Player Guesses'!J30=4,"Small Away Win",IF( 'Player Guesses'!J30=5,"Big Away WIn","No Prediction Logged"))))))</f>
        <v>Wales v Scotland : Big Away WIn</v>
      </c>
      <c r="G30" t="str">
        <f>_xlfn.CONCAT('Player Guesses'!K$3, " : ",IF( 'Player Guesses'!K30=1,"Big Home Win", IF( 'Player Guesses'!K30=2,"Small Home Win",IF( 'Player Guesses'!K30=3,"Draw",IF( 'Player Guesses'!K30=4,"Small Away Win",IF( 'Player Guesses'!K30=5,"Big Away WIn","No Prediction Logged"))))))</f>
        <v>France v Ireland : Small Away Win</v>
      </c>
      <c r="H30" t="str">
        <f>_xlfn.CONCAT('Player Guesses'!L$3, " : ",IF( 'Player Guesses'!L30=1,"Big Home Win", IF( 'Player Guesses'!L30=2,"Small Home Win",IF( 'Player Guesses'!L30=3,"Draw",IF( 'Player Guesses'!L30=4,"Small Away Win",IF( 'Player Guesses'!L30=5,"Big Away WIn","No Prediction Logged"))))))</f>
        <v>Italy v England : Big Away WIn</v>
      </c>
      <c r="I30" t="str">
        <f>_xlfn.CONCAT("Total score for three matches : ",'Player Guesses'!M30)</f>
        <v>Total score for three matches : 133</v>
      </c>
      <c r="J30" t="str">
        <f>_xlfn.CONCAT('Player Guesses'!N$3, " : ",IF( 'Player Guesses'!N30=1,"Big Home Win", IF( 'Player Guesses'!N30=2,"Small Home Win",IF( 'Player Guesses'!N30=3,"Draw",IF( 'Player Guesses'!N30=4,"Small Away Win",IF( 'Player Guesses'!N30=5,"Big Away WIn","No Prediction Logged"))))))</f>
        <v>Scotland v France : No Prediction Logged</v>
      </c>
      <c r="K30" t="str">
        <f>_xlfn.CONCAT('Player Guesses'!O$3, " : ",IF( 'Player Guesses'!O30=1,"Big Home Win", IF( 'Player Guesses'!O30=2,"Small Home Win",IF( 'Player Guesses'!O30=3,"Draw",IF( 'Player Guesses'!O30=4,"Small Away Win",IF( 'Player Guesses'!O30=5,"Big Away WIn","No Prediction Logged"))))))</f>
        <v>England v Wales : No Prediction Logged</v>
      </c>
      <c r="L30" t="str">
        <f>_xlfn.CONCAT('Player Guesses'!P$3, " : ",IF( 'Player Guesses'!P30=1,"Big Home Win", IF( 'Player Guesses'!P30=2,"Small Home Win",IF( 'Player Guesses'!P30=3,"Draw",IF( 'Player Guesses'!P30=4,"Small Away Win",IF( 'Player Guesses'!P30=5,"Big Away WIn","No Prediction Logged"))))))</f>
        <v>Ireland v Italy : No Prediction Logged</v>
      </c>
      <c r="M30" t="str">
        <f>_xlfn.CONCAT("Total score for three matches : ",'Player Guesses'!Q30)</f>
        <v xml:space="preserve">Total score for three matches : </v>
      </c>
      <c r="N30" t="str">
        <f>_xlfn.CONCAT('Player Guesses'!R$3, " : ",IF( 'Player Guesses'!R30=1,"Big Home Win", IF( 'Player Guesses'!R30=2,"Small Home Win",IF( 'Player Guesses'!R30=3,"Draw",IF( 'Player Guesses'!R30=4,"Small Away Win",IF( 'Player Guesses'!R30=5,"Big Away WIn","No Prediction Logged"))))))</f>
        <v>Wales v France : Small Away Win</v>
      </c>
      <c r="O30" t="str">
        <f>_xlfn.CONCAT('Player Guesses'!S$3, " : ",IF( 'Player Guesses'!S30=1,"Big Home Win", IF( 'Player Guesses'!S30=2,"Small Home Win",IF( 'Player Guesses'!S30=3,"Draw",IF( 'Player Guesses'!S30=4,"Small Away Win",IF( 'Player Guesses'!S30=5,"Big Away WIn","No Prediction Logged"))))))</f>
        <v>Italy v Scotland : Big Away WIn</v>
      </c>
      <c r="P30" t="str">
        <f>_xlfn.CONCAT('Player Guesses'!T$3, " : ",IF( 'Player Guesses'!T30=1,"Big Home Win", IF( 'Player Guesses'!T30=2,"Small Home Win",IF( 'Player Guesses'!T30=3,"Draw",IF( 'Player Guesses'!T30=4,"Small Away Win",IF( 'Player Guesses'!T30=5,"Big Away WIn","No Prediction Logged"))))))</f>
        <v>England v Ireland : Small Home Win</v>
      </c>
      <c r="Q30" t="str">
        <f>_xlfn.CONCAT("Total score for three matches : ",'Player Guesses'!U30)</f>
        <v>Total score for three matches : 115</v>
      </c>
      <c r="R30" t="str">
        <f>_xlfn.CONCAT('Player Guesses'!V$3, " : ",IF( 'Player Guesses'!V30=1,"Big Home Win", IF( 'Player Guesses'!V30=2,"Small Home Win",IF( 'Player Guesses'!V30=3,"Draw",IF( 'Player Guesses'!V30=4,"Small Away Win",IF( 'Player Guesses'!V30=5,"Big Away WIn","No Prediction Logged"))))))</f>
        <v>Wales v Italy : Big Home Win</v>
      </c>
      <c r="S30" t="str">
        <f>_xlfn.CONCAT('Player Guesses'!W$3, " : ",IF( 'Player Guesses'!W30=1,"Big Home Win", IF( 'Player Guesses'!W30=2,"Small Home Win",IF( 'Player Guesses'!W30=3,"Draw",IF( 'Player Guesses'!W30=4,"Small Away Win",IF( 'Player Guesses'!W30=5,"Big Away WIn","No Prediction Logged"))))))</f>
        <v>Ireland v Scotland : Big Home Win</v>
      </c>
      <c r="T30" t="str">
        <f>_xlfn.CONCAT('Player Guesses'!X$3, " : ",IF( 'Player Guesses'!X30=1,"Big Home Win", IF( 'Player Guesses'!X30=2,"Small Home Win",IF( 'Player Guesses'!X30=3,"Draw",IF( 'Player Guesses'!X30=4,"Small Away Win",IF( 'Player Guesses'!X30=5,"Big Away WIn","No Prediction Logged"))))))</f>
        <v>France v England : Small Away Win</v>
      </c>
      <c r="U30" t="str">
        <f>_xlfn.CONCAT("Total score for three matches : ",'Player Guesses'!Y30)</f>
        <v>Total score for three matches : 302</v>
      </c>
    </row>
    <row r="31" spans="1:21">
      <c r="A31" t="str">
        <f>'Player Guesses'!A31</f>
        <v>scrawford@beckgreener.com</v>
      </c>
      <c r="B31" t="str">
        <f>_xlfn.CONCAT('Player Guesses'!F$3, " : ",IF( 'Player Guesses'!F31=1,"Big Home Win", IF( 'Player Guesses'!F31=2,"Small Home Win",IF( 'Player Guesses'!F31=3,"Draw",IF( 'Player Guesses'!F31=4,"Small Away Win",IF( 'Player Guesses'!F31=5,"Big Away WIn","No Prediction Logged"))))))</f>
        <v>Ireland v Wales : Big Home Win</v>
      </c>
      <c r="C31" t="str">
        <f>_xlfn.CONCAT('Player Guesses'!G$3, " : ",IF( 'Player Guesses'!G31=1,"Big Home Win", IF( 'Player Guesses'!G31=2,"Small Home Win",IF( 'Player Guesses'!G31=3,"Draw",IF( 'Player Guesses'!G31=4,"Small Away Win",IF( 'Player Guesses'!G31=5,"Big Away WIn","No Prediction Logged"))))))</f>
        <v>Scotland v England : Small Away Win</v>
      </c>
      <c r="D31" t="str">
        <f>_xlfn.CONCAT('Player Guesses'!H$3, " : ",IF( 'Player Guesses'!H31=1,"Big Home Win", IF( 'Player Guesses'!H31=2,"Small Home Win",IF( 'Player Guesses'!H31=3,"Draw",IF( 'Player Guesses'!H31=4,"Small Away Win",IF( 'Player Guesses'!H31=5,"Big Away WIn","No Prediction Logged"))))))</f>
        <v>France v Italy : Big Home Win</v>
      </c>
      <c r="E31" t="str">
        <f>_xlfn.CONCAT("Total score for three matches : ",'Player Guesses'!I31)</f>
        <v>Total score for three matches : 111</v>
      </c>
      <c r="F31" t="str">
        <f>_xlfn.CONCAT('Player Guesses'!J$3, " : ",IF( 'Player Guesses'!J31=1,"Big Home Win", IF( 'Player Guesses'!J31=2,"Small Home Win",IF( 'Player Guesses'!J31=3,"Draw",IF( 'Player Guesses'!J31=4,"Small Away Win",IF( 'Player Guesses'!J31=5,"Big Away WIn","No Prediction Logged"))))))</f>
        <v>Wales v Scotland : Small Away Win</v>
      </c>
      <c r="G31" t="str">
        <f>_xlfn.CONCAT('Player Guesses'!K$3, " : ",IF( 'Player Guesses'!K31=1,"Big Home Win", IF( 'Player Guesses'!K31=2,"Small Home Win",IF( 'Player Guesses'!K31=3,"Draw",IF( 'Player Guesses'!K31=4,"Small Away Win",IF( 'Player Guesses'!K31=5,"Big Away WIn","No Prediction Logged"))))))</f>
        <v>France v Ireland : Small Home Win</v>
      </c>
      <c r="H31" t="str">
        <f>_xlfn.CONCAT('Player Guesses'!L$3, " : ",IF( 'Player Guesses'!L31=1,"Big Home Win", IF( 'Player Guesses'!L31=2,"Small Home Win",IF( 'Player Guesses'!L31=3,"Draw",IF( 'Player Guesses'!L31=4,"Small Away Win",IF( 'Player Guesses'!L31=5,"Big Away WIn","No Prediction Logged"))))))</f>
        <v>Italy v England : Big Away WIn</v>
      </c>
      <c r="I31" t="str">
        <f>_xlfn.CONCAT("Total score for three matches : ",'Player Guesses'!M31)</f>
        <v>Total score for three matches : 101</v>
      </c>
      <c r="J31" t="str">
        <f>_xlfn.CONCAT('Player Guesses'!N$3, " : ",IF( 'Player Guesses'!N31=1,"Big Home Win", IF( 'Player Guesses'!N31=2,"Small Home Win",IF( 'Player Guesses'!N31=3,"Draw",IF( 'Player Guesses'!N31=4,"Small Away Win",IF( 'Player Guesses'!N31=5,"Big Away WIn","No Prediction Logged"))))))</f>
        <v>Scotland v France : Small Home Win</v>
      </c>
      <c r="K31" t="str">
        <f>_xlfn.CONCAT('Player Guesses'!O$3, " : ",IF( 'Player Guesses'!O31=1,"Big Home Win", IF( 'Player Guesses'!O31=2,"Small Home Win",IF( 'Player Guesses'!O31=3,"Draw",IF( 'Player Guesses'!O31=4,"Small Away Win",IF( 'Player Guesses'!O31=5,"Big Away WIn","No Prediction Logged"))))))</f>
        <v>England v Wales : Small Home Win</v>
      </c>
      <c r="L31" t="str">
        <f>_xlfn.CONCAT('Player Guesses'!P$3, " : ",IF( 'Player Guesses'!P31=1,"Big Home Win", IF( 'Player Guesses'!P31=2,"Small Home Win",IF( 'Player Guesses'!P31=3,"Draw",IF( 'Player Guesses'!P31=4,"Small Away Win",IF( 'Player Guesses'!P31=5,"Big Away WIn","No Prediction Logged"))))))</f>
        <v>Ireland v Italy : Big Home Win</v>
      </c>
      <c r="M31" t="str">
        <f>_xlfn.CONCAT("Total score for three matches : ",'Player Guesses'!Q31)</f>
        <v>Total score for three matches : 111</v>
      </c>
      <c r="N31" t="str">
        <f>_xlfn.CONCAT('Player Guesses'!R$3, " : ",IF( 'Player Guesses'!R31=1,"Big Home Win", IF( 'Player Guesses'!R31=2,"Small Home Win",IF( 'Player Guesses'!R31=3,"Draw",IF( 'Player Guesses'!R31=4,"Small Away Win",IF( 'Player Guesses'!R31=5,"Big Away WIn","No Prediction Logged"))))))</f>
        <v>Wales v France : Big Away WIn</v>
      </c>
      <c r="O31" t="str">
        <f>_xlfn.CONCAT('Player Guesses'!S$3, " : ",IF( 'Player Guesses'!S31=1,"Big Home Win", IF( 'Player Guesses'!S31=2,"Small Home Win",IF( 'Player Guesses'!S31=3,"Draw",IF( 'Player Guesses'!S31=4,"Small Away Win",IF( 'Player Guesses'!S31=5,"Big Away WIn","No Prediction Logged"))))))</f>
        <v>Italy v Scotland : Big Away WIn</v>
      </c>
      <c r="P31" t="str">
        <f>_xlfn.CONCAT('Player Guesses'!T$3, " : ",IF( 'Player Guesses'!T31=1,"Big Home Win", IF( 'Player Guesses'!T31=2,"Small Home Win",IF( 'Player Guesses'!T31=3,"Draw",IF( 'Player Guesses'!T31=4,"Small Away Win",IF( 'Player Guesses'!T31=5,"Big Away WIn","No Prediction Logged"))))))</f>
        <v>England v Ireland : Small Away Win</v>
      </c>
      <c r="Q31" t="str">
        <f>_xlfn.CONCAT("Total score for three matches : ",'Player Guesses'!U31)</f>
        <v>Total score for three matches : 144</v>
      </c>
      <c r="R31" t="str">
        <f>_xlfn.CONCAT('Player Guesses'!V$3, " : ",IF( 'Player Guesses'!V31=1,"Big Home Win", IF( 'Player Guesses'!V31=2,"Small Home Win",IF( 'Player Guesses'!V31=3,"Draw",IF( 'Player Guesses'!V31=4,"Small Away Win",IF( 'Player Guesses'!V31=5,"Big Away WIn","No Prediction Logged"))))))</f>
        <v>Wales v Italy : No Prediction Logged</v>
      </c>
      <c r="S31" t="str">
        <f>_xlfn.CONCAT('Player Guesses'!W$3, " : ",IF( 'Player Guesses'!W31=1,"Big Home Win", IF( 'Player Guesses'!W31=2,"Small Home Win",IF( 'Player Guesses'!W31=3,"Draw",IF( 'Player Guesses'!W31=4,"Small Away Win",IF( 'Player Guesses'!W31=5,"Big Away WIn","No Prediction Logged"))))))</f>
        <v>Ireland v Scotland : No Prediction Logged</v>
      </c>
      <c r="T31" t="str">
        <f>_xlfn.CONCAT('Player Guesses'!X$3, " : ",IF( 'Player Guesses'!X31=1,"Big Home Win", IF( 'Player Guesses'!X31=2,"Small Home Win",IF( 'Player Guesses'!X31=3,"Draw",IF( 'Player Guesses'!X31=4,"Small Away Win",IF( 'Player Guesses'!X31=5,"Big Away WIn","No Prediction Logged"))))))</f>
        <v>France v England : No Prediction Logged</v>
      </c>
      <c r="U31" t="str">
        <f>_xlfn.CONCAT("Total score for three matches : ",'Player Guesses'!Y31)</f>
        <v xml:space="preserve">Total score for three matches : </v>
      </c>
    </row>
    <row r="32" spans="1:21">
      <c r="A32" t="str">
        <f>'Player Guesses'!A32</f>
        <v>stepheng@bawden.co.uk</v>
      </c>
      <c r="B32" t="str">
        <f>_xlfn.CONCAT('Player Guesses'!F$3, " : ",IF( 'Player Guesses'!F32=1,"Big Home Win", IF( 'Player Guesses'!F32=2,"Small Home Win",IF( 'Player Guesses'!F32=3,"Draw",IF( 'Player Guesses'!F32=4,"Small Away Win",IF( 'Player Guesses'!F32=5,"Big Away WIn","No Prediction Logged"))))))</f>
        <v>Ireland v Wales : Big Home Win</v>
      </c>
      <c r="C32" t="str">
        <f>_xlfn.CONCAT('Player Guesses'!G$3, " : ",IF( 'Player Guesses'!G32=1,"Big Home Win", IF( 'Player Guesses'!G32=2,"Small Home Win",IF( 'Player Guesses'!G32=3,"Draw",IF( 'Player Guesses'!G32=4,"Small Away Win",IF( 'Player Guesses'!G32=5,"Big Away WIn","No Prediction Logged"))))))</f>
        <v>Scotland v England : Big Away WIn</v>
      </c>
      <c r="D32" t="str">
        <f>_xlfn.CONCAT('Player Guesses'!H$3, " : ",IF( 'Player Guesses'!H32=1,"Big Home Win", IF( 'Player Guesses'!H32=2,"Small Home Win",IF( 'Player Guesses'!H32=3,"Draw",IF( 'Player Guesses'!H32=4,"Small Away Win",IF( 'Player Guesses'!H32=5,"Big Away WIn","No Prediction Logged"))))))</f>
        <v>France v Italy : Big Home Win</v>
      </c>
      <c r="E32" t="str">
        <f>_xlfn.CONCAT("Total score for three matches : ",'Player Guesses'!I32)</f>
        <v>Total score for three matches : 152</v>
      </c>
      <c r="F32" t="str">
        <f>_xlfn.CONCAT('Player Guesses'!J$3, " : ",IF( 'Player Guesses'!J32=1,"Big Home Win", IF( 'Player Guesses'!J32=2,"Small Home Win",IF( 'Player Guesses'!J32=3,"Draw",IF( 'Player Guesses'!J32=4,"Small Away Win",IF( 'Player Guesses'!J32=5,"Big Away WIn","No Prediction Logged"))))))</f>
        <v>Wales v Scotland : Big Away WIn</v>
      </c>
      <c r="G32" t="str">
        <f>_xlfn.CONCAT('Player Guesses'!K$3, " : ",IF( 'Player Guesses'!K32=1,"Big Home Win", IF( 'Player Guesses'!K32=2,"Small Home Win",IF( 'Player Guesses'!K32=3,"Draw",IF( 'Player Guesses'!K32=4,"Small Away Win",IF( 'Player Guesses'!K32=5,"Big Away WIn","No Prediction Logged"))))))</f>
        <v>France v Ireland : Big Home Win</v>
      </c>
      <c r="H32" t="str">
        <f>_xlfn.CONCAT('Player Guesses'!L$3, " : ",IF( 'Player Guesses'!L32=1,"Big Home Win", IF( 'Player Guesses'!L32=2,"Small Home Win",IF( 'Player Guesses'!L32=3,"Draw",IF( 'Player Guesses'!L32=4,"Small Away Win",IF( 'Player Guesses'!L32=5,"Big Away WIn","No Prediction Logged"))))))</f>
        <v>Italy v England : Big Away WIn</v>
      </c>
      <c r="I32" t="str">
        <f>_xlfn.CONCAT("Total score for three matches : ",'Player Guesses'!M32)</f>
        <v>Total score for three matches : 152</v>
      </c>
      <c r="J32" t="str">
        <f>_xlfn.CONCAT('Player Guesses'!N$3, " : ",IF( 'Player Guesses'!N32=1,"Big Home Win", IF( 'Player Guesses'!N32=2,"Small Home Win",IF( 'Player Guesses'!N32=3,"Draw",IF( 'Player Guesses'!N32=4,"Small Away Win",IF( 'Player Guesses'!N32=5,"Big Away WIn","No Prediction Logged"))))))</f>
        <v>Scotland v France : Small Home Win</v>
      </c>
      <c r="K32" t="str">
        <f>_xlfn.CONCAT('Player Guesses'!O$3, " : ",IF( 'Player Guesses'!O32=1,"Big Home Win", IF( 'Player Guesses'!O32=2,"Small Home Win",IF( 'Player Guesses'!O32=3,"Draw",IF( 'Player Guesses'!O32=4,"Small Away Win",IF( 'Player Guesses'!O32=5,"Big Away WIn","No Prediction Logged"))))))</f>
        <v>England v Wales : Big Home Win</v>
      </c>
      <c r="L32" t="str">
        <f>_xlfn.CONCAT('Player Guesses'!P$3, " : ",IF( 'Player Guesses'!P32=1,"Big Home Win", IF( 'Player Guesses'!P32=2,"Small Home Win",IF( 'Player Guesses'!P32=3,"Draw",IF( 'Player Guesses'!P32=4,"Small Away Win",IF( 'Player Guesses'!P32=5,"Big Away WIn","No Prediction Logged"))))))</f>
        <v>Ireland v Italy : Big Home Win</v>
      </c>
      <c r="M32" t="str">
        <f>_xlfn.CONCAT("Total score for three matches : ",'Player Guesses'!Q32)</f>
        <v>Total score for three matches : 152</v>
      </c>
      <c r="N32" t="str">
        <f>_xlfn.CONCAT('Player Guesses'!R$3, " : ",IF( 'Player Guesses'!R32=1,"Big Home Win", IF( 'Player Guesses'!R32=2,"Small Home Win",IF( 'Player Guesses'!R32=3,"Draw",IF( 'Player Guesses'!R32=4,"Small Away Win",IF( 'Player Guesses'!R32=5,"Big Away WIn","No Prediction Logged"))))))</f>
        <v>Wales v France : Big Away WIn</v>
      </c>
      <c r="O32" t="str">
        <f>_xlfn.CONCAT('Player Guesses'!S$3, " : ",IF( 'Player Guesses'!S32=1,"Big Home Win", IF( 'Player Guesses'!S32=2,"Small Home Win",IF( 'Player Guesses'!S32=3,"Draw",IF( 'Player Guesses'!S32=4,"Small Away Win",IF( 'Player Guesses'!S32=5,"Big Away WIn","No Prediction Logged"))))))</f>
        <v>Italy v Scotland : Big Away WIn</v>
      </c>
      <c r="P32" t="str">
        <f>_xlfn.CONCAT('Player Guesses'!T$3, " : ",IF( 'Player Guesses'!T32=1,"Big Home Win", IF( 'Player Guesses'!T32=2,"Small Home Win",IF( 'Player Guesses'!T32=3,"Draw",IF( 'Player Guesses'!T32=4,"Small Away Win",IF( 'Player Guesses'!T32=5,"Big Away WIn","No Prediction Logged"))))))</f>
        <v>England v Ireland : Small Home Win</v>
      </c>
      <c r="Q32" t="str">
        <f>_xlfn.CONCAT("Total score for three matches : ",'Player Guesses'!U32)</f>
        <v>Total score for three matches : 152</v>
      </c>
      <c r="R32" t="str">
        <f>_xlfn.CONCAT('Player Guesses'!V$3, " : ",IF( 'Player Guesses'!V32=1,"Big Home Win", IF( 'Player Guesses'!V32=2,"Small Home Win",IF( 'Player Guesses'!V32=3,"Draw",IF( 'Player Guesses'!V32=4,"Small Away Win",IF( 'Player Guesses'!V32=5,"Big Away WIn","No Prediction Logged"))))))</f>
        <v>Wales v Italy : Big Home Win</v>
      </c>
      <c r="S32" t="str">
        <f>_xlfn.CONCAT('Player Guesses'!W$3, " : ",IF( 'Player Guesses'!W32=1,"Big Home Win", IF( 'Player Guesses'!W32=2,"Small Home Win",IF( 'Player Guesses'!W32=3,"Draw",IF( 'Player Guesses'!W32=4,"Small Away Win",IF( 'Player Guesses'!W32=5,"Big Away WIn","No Prediction Logged"))))))</f>
        <v>Ireland v Scotland : Small Away Win</v>
      </c>
      <c r="T32" t="str">
        <f>_xlfn.CONCAT('Player Guesses'!X$3, " : ",IF( 'Player Guesses'!X32=1,"Big Home Win", IF( 'Player Guesses'!X32=2,"Small Home Win",IF( 'Player Guesses'!X32=3,"Draw",IF( 'Player Guesses'!X32=4,"Small Away Win",IF( 'Player Guesses'!X32=5,"Big Away WIn","No Prediction Logged"))))))</f>
        <v>France v England : Small Away Win</v>
      </c>
      <c r="U32" t="str">
        <f>_xlfn.CONCAT("Total score for three matches : ",'Player Guesses'!Y32)</f>
        <v>Total score for three matches : 152</v>
      </c>
    </row>
    <row r="33" spans="1:21">
      <c r="A33" t="str">
        <f>'Player Guesses'!A33</f>
        <v>s.l.michell@exeter.ac.uk</v>
      </c>
      <c r="B33" t="str">
        <f>_xlfn.CONCAT('Player Guesses'!F$3, " : ",IF( 'Player Guesses'!F33=1,"Big Home Win", IF( 'Player Guesses'!F33=2,"Small Home Win",IF( 'Player Guesses'!F33=3,"Draw",IF( 'Player Guesses'!F33=4,"Small Away Win",IF( 'Player Guesses'!F33=5,"Big Away WIn","No Prediction Logged"))))))</f>
        <v>Ireland v Wales : Small Home Win</v>
      </c>
      <c r="C33" t="str">
        <f>_xlfn.CONCAT('Player Guesses'!G$3, " : ",IF( 'Player Guesses'!G33=1,"Big Home Win", IF( 'Player Guesses'!G33=2,"Small Home Win",IF( 'Player Guesses'!G33=3,"Draw",IF( 'Player Guesses'!G33=4,"Small Away Win",IF( 'Player Guesses'!G33=5,"Big Away WIn","No Prediction Logged"))))))</f>
        <v>Scotland v England : Small Home Win</v>
      </c>
      <c r="D33" t="str">
        <f>_xlfn.CONCAT('Player Guesses'!H$3, " : ",IF( 'Player Guesses'!H33=1,"Big Home Win", IF( 'Player Guesses'!H33=2,"Small Home Win",IF( 'Player Guesses'!H33=3,"Draw",IF( 'Player Guesses'!H33=4,"Small Away Win",IF( 'Player Guesses'!H33=5,"Big Away WIn","No Prediction Logged"))))))</f>
        <v>France v Italy : Big Home Win</v>
      </c>
      <c r="E33" t="str">
        <f>_xlfn.CONCAT("Total score for three matches : ",'Player Guesses'!I33)</f>
        <v>Total score for three matches : 145</v>
      </c>
      <c r="F33" t="str">
        <f>_xlfn.CONCAT('Player Guesses'!J$3, " : ",IF( 'Player Guesses'!J33=1,"Big Home Win", IF( 'Player Guesses'!J33=2,"Small Home Win",IF( 'Player Guesses'!J33=3,"Draw",IF( 'Player Guesses'!J33=4,"Small Away Win",IF( 'Player Guesses'!J33=5,"Big Away WIn","No Prediction Logged"))))))</f>
        <v>Wales v Scotland : Small Home Win</v>
      </c>
      <c r="G33" t="str">
        <f>_xlfn.CONCAT('Player Guesses'!K$3, " : ",IF( 'Player Guesses'!K33=1,"Big Home Win", IF( 'Player Guesses'!K33=2,"Small Home Win",IF( 'Player Guesses'!K33=3,"Draw",IF( 'Player Guesses'!K33=4,"Small Away Win",IF( 'Player Guesses'!K33=5,"Big Away WIn","No Prediction Logged"))))))</f>
        <v>France v Ireland : Small Away Win</v>
      </c>
      <c r="H33" t="str">
        <f>_xlfn.CONCAT('Player Guesses'!L$3, " : ",IF( 'Player Guesses'!L33=1,"Big Home Win", IF( 'Player Guesses'!L33=2,"Small Home Win",IF( 'Player Guesses'!L33=3,"Draw",IF( 'Player Guesses'!L33=4,"Small Away Win",IF( 'Player Guesses'!L33=5,"Big Away WIn","No Prediction Logged"))))))</f>
        <v>Italy v England : Big Away WIn</v>
      </c>
      <c r="I33" t="str">
        <f>_xlfn.CONCAT("Total score for three matches : ",'Player Guesses'!M33)</f>
        <v>Total score for three matches : 135</v>
      </c>
      <c r="J33" t="str">
        <f>_xlfn.CONCAT('Player Guesses'!N$3, " : ",IF( 'Player Guesses'!N33=1,"Big Home Win", IF( 'Player Guesses'!N33=2,"Small Home Win",IF( 'Player Guesses'!N33=3,"Draw",IF( 'Player Guesses'!N33=4,"Small Away Win",IF( 'Player Guesses'!N33=5,"Big Away WIn","No Prediction Logged"))))))</f>
        <v>Scotland v France : Big Away WIn</v>
      </c>
      <c r="K33" t="str">
        <f>_xlfn.CONCAT('Player Guesses'!O$3, " : ",IF( 'Player Guesses'!O33=1,"Big Home Win", IF( 'Player Guesses'!O33=2,"Small Home Win",IF( 'Player Guesses'!O33=3,"Draw",IF( 'Player Guesses'!O33=4,"Small Away Win",IF( 'Player Guesses'!O33=5,"Big Away WIn","No Prediction Logged"))))))</f>
        <v>England v Wales : Small Away Win</v>
      </c>
      <c r="L33" t="str">
        <f>_xlfn.CONCAT('Player Guesses'!P$3, " : ",IF( 'Player Guesses'!P33=1,"Big Home Win", IF( 'Player Guesses'!P33=2,"Small Home Win",IF( 'Player Guesses'!P33=3,"Draw",IF( 'Player Guesses'!P33=4,"Small Away Win",IF( 'Player Guesses'!P33=5,"Big Away WIn","No Prediction Logged"))))))</f>
        <v>Ireland v Italy : Big Home Win</v>
      </c>
      <c r="M33" t="str">
        <f>_xlfn.CONCAT("Total score for three matches : ",'Player Guesses'!Q33)</f>
        <v>Total score for three matches : 112</v>
      </c>
      <c r="N33" t="str">
        <f>_xlfn.CONCAT('Player Guesses'!R$3, " : ",IF( 'Player Guesses'!R33=1,"Big Home Win", IF( 'Player Guesses'!R33=2,"Small Home Win",IF( 'Player Guesses'!R33=3,"Draw",IF( 'Player Guesses'!R33=4,"Small Away Win",IF( 'Player Guesses'!R33=5,"Big Away WIn","No Prediction Logged"))))))</f>
        <v>Wales v France : Small Home Win</v>
      </c>
      <c r="O33" t="str">
        <f>_xlfn.CONCAT('Player Guesses'!S$3, " : ",IF( 'Player Guesses'!S33=1,"Big Home Win", IF( 'Player Guesses'!S33=2,"Small Home Win",IF( 'Player Guesses'!S33=3,"Draw",IF( 'Player Guesses'!S33=4,"Small Away Win",IF( 'Player Guesses'!S33=5,"Big Away WIn","No Prediction Logged"))))))</f>
        <v>Italy v Scotland : Big Away WIn</v>
      </c>
      <c r="P33" t="str">
        <f>_xlfn.CONCAT('Player Guesses'!T$3, " : ",IF( 'Player Guesses'!T33=1,"Big Home Win", IF( 'Player Guesses'!T33=2,"Small Home Win",IF( 'Player Guesses'!T33=3,"Draw",IF( 'Player Guesses'!T33=4,"Small Away Win",IF( 'Player Guesses'!T33=5,"Big Away WIn","No Prediction Logged"))))))</f>
        <v>England v Ireland : Small Away Win</v>
      </c>
      <c r="Q33" t="str">
        <f>_xlfn.CONCAT("Total score for three matches : ",'Player Guesses'!U33)</f>
        <v>Total score for three matches : 111</v>
      </c>
      <c r="R33" t="str">
        <f>_xlfn.CONCAT('Player Guesses'!V$3, " : ",IF( 'Player Guesses'!V33=1,"Big Home Win", IF( 'Player Guesses'!V33=2,"Small Home Win",IF( 'Player Guesses'!V33=3,"Draw",IF( 'Player Guesses'!V33=4,"Small Away Win",IF( 'Player Guesses'!V33=5,"Big Away WIn","No Prediction Logged"))))))</f>
        <v>Wales v Italy : Big Home Win</v>
      </c>
      <c r="S33" t="str">
        <f>_xlfn.CONCAT('Player Guesses'!W$3, " : ",IF( 'Player Guesses'!W33=1,"Big Home Win", IF( 'Player Guesses'!W33=2,"Small Home Win",IF( 'Player Guesses'!W33=3,"Draw",IF( 'Player Guesses'!W33=4,"Small Away Win",IF( 'Player Guesses'!W33=5,"Big Away WIn","No Prediction Logged"))))))</f>
        <v>Ireland v Scotland : Big Home Win</v>
      </c>
      <c r="T33" t="str">
        <f>_xlfn.CONCAT('Player Guesses'!X$3, " : ",IF( 'Player Guesses'!X33=1,"Big Home Win", IF( 'Player Guesses'!X33=2,"Small Home Win",IF( 'Player Guesses'!X33=3,"Draw",IF( 'Player Guesses'!X33=4,"Small Away Win",IF( 'Player Guesses'!X33=5,"Big Away WIn","No Prediction Logged"))))))</f>
        <v>France v England : Small Home Win</v>
      </c>
      <c r="U33" t="str">
        <f>_xlfn.CONCAT("Total score for three matches : ",'Player Guesses'!Y33)</f>
        <v>Total score for three matches : 124</v>
      </c>
    </row>
    <row r="34" spans="1:21">
      <c r="A34" t="str">
        <f>'Player Guesses'!A34</f>
        <v>s.burrows@kingsburyuk.com</v>
      </c>
      <c r="B34" t="str">
        <f>_xlfn.CONCAT('Player Guesses'!F$3, " : ",IF( 'Player Guesses'!F34=1,"Big Home Win", IF( 'Player Guesses'!F34=2,"Small Home Win",IF( 'Player Guesses'!F34=3,"Draw",IF( 'Player Guesses'!F34=4,"Small Away Win",IF( 'Player Guesses'!F34=5,"Big Away WIn","No Prediction Logged"))))))</f>
        <v>Ireland v Wales : Small Home Win</v>
      </c>
      <c r="C34" t="str">
        <f>_xlfn.CONCAT('Player Guesses'!G$3, " : ",IF( 'Player Guesses'!G34=1,"Big Home Win", IF( 'Player Guesses'!G34=2,"Small Home Win",IF( 'Player Guesses'!G34=3,"Draw",IF( 'Player Guesses'!G34=4,"Small Away Win",IF( 'Player Guesses'!G34=5,"Big Away WIn","No Prediction Logged"))))))</f>
        <v>Scotland v England : Small Away Win</v>
      </c>
      <c r="D34" t="str">
        <f>_xlfn.CONCAT('Player Guesses'!H$3, " : ",IF( 'Player Guesses'!H34=1,"Big Home Win", IF( 'Player Guesses'!H34=2,"Small Home Win",IF( 'Player Guesses'!H34=3,"Draw",IF( 'Player Guesses'!H34=4,"Small Away Win",IF( 'Player Guesses'!H34=5,"Big Away WIn","No Prediction Logged"))))))</f>
        <v>France v Italy : Big Home Win</v>
      </c>
      <c r="E34" t="str">
        <f>_xlfn.CONCAT("Total score for three matches : ",'Player Guesses'!I34)</f>
        <v>Total score for three matches : 210</v>
      </c>
      <c r="F34" t="str">
        <f>_xlfn.CONCAT('Player Guesses'!J$3, " : ",IF( 'Player Guesses'!J34=1,"Big Home Win", IF( 'Player Guesses'!J34=2,"Small Home Win",IF( 'Player Guesses'!J34=3,"Draw",IF( 'Player Guesses'!J34=4,"Small Away Win",IF( 'Player Guesses'!J34=5,"Big Away WIn","No Prediction Logged"))))))</f>
        <v>Wales v Scotland : Small Home Win</v>
      </c>
      <c r="G34" t="str">
        <f>_xlfn.CONCAT('Player Guesses'!K$3, " : ",IF( 'Player Guesses'!K34=1,"Big Home Win", IF( 'Player Guesses'!K34=2,"Small Home Win",IF( 'Player Guesses'!K34=3,"Draw",IF( 'Player Guesses'!K34=4,"Small Away Win",IF( 'Player Guesses'!K34=5,"Big Away WIn","No Prediction Logged"))))))</f>
        <v>France v Ireland : Small Away Win</v>
      </c>
      <c r="H34" t="str">
        <f>_xlfn.CONCAT('Player Guesses'!L$3, " : ",IF( 'Player Guesses'!L34=1,"Big Home Win", IF( 'Player Guesses'!L34=2,"Small Home Win",IF( 'Player Guesses'!L34=3,"Draw",IF( 'Player Guesses'!L34=4,"Small Away Win",IF( 'Player Guesses'!L34=5,"Big Away WIn","No Prediction Logged"))))))</f>
        <v>Italy v England : Big Away WIn</v>
      </c>
      <c r="I34" t="str">
        <f>_xlfn.CONCAT("Total score for three matches : ",'Player Guesses'!M34)</f>
        <v>Total score for three matches : 231</v>
      </c>
      <c r="J34" t="str">
        <f>_xlfn.CONCAT('Player Guesses'!N$3, " : ",IF( 'Player Guesses'!N34=1,"Big Home Win", IF( 'Player Guesses'!N34=2,"Small Home Win",IF( 'Player Guesses'!N34=3,"Draw",IF( 'Player Guesses'!N34=4,"Small Away Win",IF( 'Player Guesses'!N34=5,"Big Away WIn","No Prediction Logged"))))))</f>
        <v>Scotland v France : Big Away WIn</v>
      </c>
      <c r="K34" t="str">
        <f>_xlfn.CONCAT('Player Guesses'!O$3, " : ",IF( 'Player Guesses'!O34=1,"Big Home Win", IF( 'Player Guesses'!O34=2,"Small Home Win",IF( 'Player Guesses'!O34=3,"Draw",IF( 'Player Guesses'!O34=4,"Small Away Win",IF( 'Player Guesses'!O34=5,"Big Away WIn","No Prediction Logged"))))))</f>
        <v>England v Wales : Small Home Win</v>
      </c>
      <c r="L34" t="str">
        <f>_xlfn.CONCAT('Player Guesses'!P$3, " : ",IF( 'Player Guesses'!P34=1,"Big Home Win", IF( 'Player Guesses'!P34=2,"Small Home Win",IF( 'Player Guesses'!P34=3,"Draw",IF( 'Player Guesses'!P34=4,"Small Away Win",IF( 'Player Guesses'!P34=5,"Big Away WIn","No Prediction Logged"))))))</f>
        <v>Ireland v Italy : Big Home Win</v>
      </c>
      <c r="M34" t="str">
        <f>_xlfn.CONCAT("Total score for three matches : ",'Player Guesses'!Q34)</f>
        <v>Total score for three matches : 234</v>
      </c>
      <c r="N34" t="str">
        <f>_xlfn.CONCAT('Player Guesses'!R$3, " : ",IF( 'Player Guesses'!R34=1,"Big Home Win", IF( 'Player Guesses'!R34=2,"Small Home Win",IF( 'Player Guesses'!R34=3,"Draw",IF( 'Player Guesses'!R34=4,"Small Away Win",IF( 'Player Guesses'!R34=5,"Big Away WIn","No Prediction Logged"))))))</f>
        <v>Wales v France : Big Away WIn</v>
      </c>
      <c r="O34" t="str">
        <f>_xlfn.CONCAT('Player Guesses'!S$3, " : ",IF( 'Player Guesses'!S34=1,"Big Home Win", IF( 'Player Guesses'!S34=2,"Small Home Win",IF( 'Player Guesses'!S34=3,"Draw",IF( 'Player Guesses'!S34=4,"Small Away Win",IF( 'Player Guesses'!S34=5,"Big Away WIn","No Prediction Logged"))))))</f>
        <v>Italy v Scotland : Big Away WIn</v>
      </c>
      <c r="P34" t="str">
        <f>_xlfn.CONCAT('Player Guesses'!T$3, " : ",IF( 'Player Guesses'!T34=1,"Big Home Win", IF( 'Player Guesses'!T34=2,"Small Home Win",IF( 'Player Guesses'!T34=3,"Draw",IF( 'Player Guesses'!T34=4,"Small Away Win",IF( 'Player Guesses'!T34=5,"Big Away WIn","No Prediction Logged"))))))</f>
        <v>England v Ireland : Small Home Win</v>
      </c>
      <c r="Q34" t="str">
        <f>_xlfn.CONCAT("Total score for three matches : ",'Player Guesses'!U34)</f>
        <v>Total score for three matches : 192</v>
      </c>
      <c r="R34" t="str">
        <f>_xlfn.CONCAT('Player Guesses'!V$3, " : ",IF( 'Player Guesses'!V34=1,"Big Home Win", IF( 'Player Guesses'!V34=2,"Small Home Win",IF( 'Player Guesses'!V34=3,"Draw",IF( 'Player Guesses'!V34=4,"Small Away Win",IF( 'Player Guesses'!V34=5,"Big Away WIn","No Prediction Logged"))))))</f>
        <v>Wales v Italy : Big Home Win</v>
      </c>
      <c r="S34" t="str">
        <f>_xlfn.CONCAT('Player Guesses'!W$3, " : ",IF( 'Player Guesses'!W34=1,"Big Home Win", IF( 'Player Guesses'!W34=2,"Small Home Win",IF( 'Player Guesses'!W34=3,"Draw",IF( 'Player Guesses'!W34=4,"Small Away Win",IF( 'Player Guesses'!W34=5,"Big Away WIn","No Prediction Logged"))))))</f>
        <v>Ireland v Scotland : Big Home Win</v>
      </c>
      <c r="T34" t="str">
        <f>_xlfn.CONCAT('Player Guesses'!X$3, " : ",IF( 'Player Guesses'!X34=1,"Big Home Win", IF( 'Player Guesses'!X34=2,"Small Home Win",IF( 'Player Guesses'!X34=3,"Draw",IF( 'Player Guesses'!X34=4,"Small Away Win",IF( 'Player Guesses'!X34=5,"Big Away WIn","No Prediction Logged"))))))</f>
        <v>France v England : Small Away Win</v>
      </c>
      <c r="U34" t="str">
        <f>_xlfn.CONCAT("Total score for three matches : ",'Player Guesses'!Y34)</f>
        <v>Total score for three matches : 235</v>
      </c>
    </row>
    <row r="35" spans="1:21">
      <c r="A35" t="str">
        <f>'Player Guesses'!A35</f>
        <v>steve@masonuk.co.uk</v>
      </c>
      <c r="B35" t="str">
        <f>_xlfn.CONCAT('Player Guesses'!F$3, " : ",IF( 'Player Guesses'!F35=1,"Big Home Win", IF( 'Player Guesses'!F35=2,"Small Home Win",IF( 'Player Guesses'!F35=3,"Draw",IF( 'Player Guesses'!F35=4,"Small Away Win",IF( 'Player Guesses'!F35=5,"Big Away WIn","No Prediction Logged"))))))</f>
        <v>Ireland v Wales : Big Home Win</v>
      </c>
      <c r="C35" t="str">
        <f>_xlfn.CONCAT('Player Guesses'!G$3, " : ",IF( 'Player Guesses'!G35=1,"Big Home Win", IF( 'Player Guesses'!G35=2,"Small Home Win",IF( 'Player Guesses'!G35=3,"Draw",IF( 'Player Guesses'!G35=4,"Small Away Win",IF( 'Player Guesses'!G35=5,"Big Away WIn","No Prediction Logged"))))))</f>
        <v>Scotland v England : Small Home Win</v>
      </c>
      <c r="D35" t="str">
        <f>_xlfn.CONCAT('Player Guesses'!H$3, " : ",IF( 'Player Guesses'!H35=1,"Big Home Win", IF( 'Player Guesses'!H35=2,"Small Home Win",IF( 'Player Guesses'!H35=3,"Draw",IF( 'Player Guesses'!H35=4,"Small Away Win",IF( 'Player Guesses'!H35=5,"Big Away WIn","No Prediction Logged"))))))</f>
        <v>France v Italy : Big Home Win</v>
      </c>
      <c r="E35" t="str">
        <f>_xlfn.CONCAT("Total score for three matches : ",'Player Guesses'!I35)</f>
        <v>Total score for three matches : 135</v>
      </c>
      <c r="F35" t="str">
        <f>_xlfn.CONCAT('Player Guesses'!J$3, " : ",IF( 'Player Guesses'!J35=1,"Big Home Win", IF( 'Player Guesses'!J35=2,"Small Home Win",IF( 'Player Guesses'!J35=3,"Draw",IF( 'Player Guesses'!J35=4,"Small Away Win",IF( 'Player Guesses'!J35=5,"Big Away WIn","No Prediction Logged"))))))</f>
        <v>Wales v Scotland : Small Away Win</v>
      </c>
      <c r="G35" t="str">
        <f>_xlfn.CONCAT('Player Guesses'!K$3, " : ",IF( 'Player Guesses'!K35=1,"Big Home Win", IF( 'Player Guesses'!K35=2,"Small Home Win",IF( 'Player Guesses'!K35=3,"Draw",IF( 'Player Guesses'!K35=4,"Small Away Win",IF( 'Player Guesses'!K35=5,"Big Away WIn","No Prediction Logged"))))))</f>
        <v>France v Ireland : Big Home Win</v>
      </c>
      <c r="H35" t="str">
        <f>_xlfn.CONCAT('Player Guesses'!L$3, " : ",IF( 'Player Guesses'!L35=1,"Big Home Win", IF( 'Player Guesses'!L35=2,"Small Home Win",IF( 'Player Guesses'!L35=3,"Draw",IF( 'Player Guesses'!L35=4,"Small Away Win",IF( 'Player Guesses'!L35=5,"Big Away WIn","No Prediction Logged"))))))</f>
        <v>Italy v England : Big Away WIn</v>
      </c>
      <c r="I35" t="str">
        <f>_xlfn.CONCAT("Total score for three matches : ",'Player Guesses'!M35)</f>
        <v>Total score for three matches : 132</v>
      </c>
      <c r="J35" t="str">
        <f>_xlfn.CONCAT('Player Guesses'!N$3, " : ",IF( 'Player Guesses'!N35=1,"Big Home Win", IF( 'Player Guesses'!N35=2,"Small Home Win",IF( 'Player Guesses'!N35=3,"Draw",IF( 'Player Guesses'!N35=4,"Small Away Win",IF( 'Player Guesses'!N35=5,"Big Away WIn","No Prediction Logged"))))))</f>
        <v>Scotland v France : Big Away WIn</v>
      </c>
      <c r="K35" t="str">
        <f>_xlfn.CONCAT('Player Guesses'!O$3, " : ",IF( 'Player Guesses'!O35=1,"Big Home Win", IF( 'Player Guesses'!O35=2,"Small Home Win",IF( 'Player Guesses'!O35=3,"Draw",IF( 'Player Guesses'!O35=4,"Small Away Win",IF( 'Player Guesses'!O35=5,"Big Away WIn","No Prediction Logged"))))))</f>
        <v>England v Wales : Small Home Win</v>
      </c>
      <c r="L35" t="str">
        <f>_xlfn.CONCAT('Player Guesses'!P$3, " : ",IF( 'Player Guesses'!P35=1,"Big Home Win", IF( 'Player Guesses'!P35=2,"Small Home Win",IF( 'Player Guesses'!P35=3,"Draw",IF( 'Player Guesses'!P35=4,"Small Away Win",IF( 'Player Guesses'!P35=5,"Big Away WIn","No Prediction Logged"))))))</f>
        <v>Ireland v Italy : Big Home Win</v>
      </c>
      <c r="M35" t="str">
        <f>_xlfn.CONCAT("Total score for three matches : ",'Player Guesses'!Q35)</f>
        <v>Total score for three matches : 145</v>
      </c>
      <c r="N35" t="str">
        <f>_xlfn.CONCAT('Player Guesses'!R$3, " : ",IF( 'Player Guesses'!R35=1,"Big Home Win", IF( 'Player Guesses'!R35=2,"Small Home Win",IF( 'Player Guesses'!R35=3,"Draw",IF( 'Player Guesses'!R35=4,"Small Away Win",IF( 'Player Guesses'!R35=5,"Big Away WIn","No Prediction Logged"))))))</f>
        <v>Wales v France : Big Away WIn</v>
      </c>
      <c r="O35" t="str">
        <f>_xlfn.CONCAT('Player Guesses'!S$3, " : ",IF( 'Player Guesses'!S35=1,"Big Home Win", IF( 'Player Guesses'!S35=2,"Small Home Win",IF( 'Player Guesses'!S35=3,"Draw",IF( 'Player Guesses'!S35=4,"Small Away Win",IF( 'Player Guesses'!S35=5,"Big Away WIn","No Prediction Logged"))))))</f>
        <v>Italy v Scotland : Big Away WIn</v>
      </c>
      <c r="P35" t="str">
        <f>_xlfn.CONCAT('Player Guesses'!T$3, " : ",IF( 'Player Guesses'!T35=1,"Big Home Win", IF( 'Player Guesses'!T35=2,"Small Home Win",IF( 'Player Guesses'!T35=3,"Draw",IF( 'Player Guesses'!T35=4,"Small Away Win",IF( 'Player Guesses'!T35=5,"Big Away WIn","No Prediction Logged"))))))</f>
        <v>England v Ireland : Small Away Win</v>
      </c>
      <c r="Q35" t="str">
        <f>_xlfn.CONCAT("Total score for three matches : ",'Player Guesses'!U35)</f>
        <v>Total score for three matches : 145</v>
      </c>
      <c r="R35" t="str">
        <f>_xlfn.CONCAT('Player Guesses'!V$3, " : ",IF( 'Player Guesses'!V35=1,"Big Home Win", IF( 'Player Guesses'!V35=2,"Small Home Win",IF( 'Player Guesses'!V35=3,"Draw",IF( 'Player Guesses'!V35=4,"Small Away Win",IF( 'Player Guesses'!V35=5,"Big Away WIn","No Prediction Logged"))))))</f>
        <v>Wales v Italy : Big Home Win</v>
      </c>
      <c r="S35" t="str">
        <f>_xlfn.CONCAT('Player Guesses'!W$3, " : ",IF( 'Player Guesses'!W35=1,"Big Home Win", IF( 'Player Guesses'!W35=2,"Small Home Win",IF( 'Player Guesses'!W35=3,"Draw",IF( 'Player Guesses'!W35=4,"Small Away Win",IF( 'Player Guesses'!W35=5,"Big Away WIn","No Prediction Logged"))))))</f>
        <v>Ireland v Scotland : Big Home Win</v>
      </c>
      <c r="T35" t="str">
        <f>_xlfn.CONCAT('Player Guesses'!X$3, " : ",IF( 'Player Guesses'!X35=1,"Big Home Win", IF( 'Player Guesses'!X35=2,"Small Home Win",IF( 'Player Guesses'!X35=3,"Draw",IF( 'Player Guesses'!X35=4,"Small Away Win",IF( 'Player Guesses'!X35=5,"Big Away WIn","No Prediction Logged"))))))</f>
        <v>France v England : Small Home Win</v>
      </c>
      <c r="U35" t="str">
        <f>_xlfn.CONCAT("Total score for three matches : ",'Player Guesses'!Y35)</f>
        <v>Total score for three matches : 145</v>
      </c>
    </row>
    <row r="36" spans="1:21">
      <c r="A36" t="str">
        <f>'Player Guesses'!A36</f>
        <v>sscott@beckgreener.com</v>
      </c>
      <c r="B36" t="str">
        <f>_xlfn.CONCAT('Player Guesses'!F$3, " : ",IF( 'Player Guesses'!F36=1,"Big Home Win", IF( 'Player Guesses'!F36=2,"Small Home Win",IF( 'Player Guesses'!F36=3,"Draw",IF( 'Player Guesses'!F36=4,"Small Away Win",IF( 'Player Guesses'!F36=5,"Big Away WIn","No Prediction Logged"))))))</f>
        <v>Ireland v Wales : Small Home Win</v>
      </c>
      <c r="C36" t="str">
        <f>_xlfn.CONCAT('Player Guesses'!G$3, " : ",IF( 'Player Guesses'!G36=1,"Big Home Win", IF( 'Player Guesses'!G36=2,"Small Home Win",IF( 'Player Guesses'!G36=3,"Draw",IF( 'Player Guesses'!G36=4,"Small Away Win",IF( 'Player Guesses'!G36=5,"Big Away WIn","No Prediction Logged"))))))</f>
        <v>Scotland v England : Small Away Win</v>
      </c>
      <c r="D36" t="str">
        <f>_xlfn.CONCAT('Player Guesses'!H$3, " : ",IF( 'Player Guesses'!H36=1,"Big Home Win", IF( 'Player Guesses'!H36=2,"Small Home Win",IF( 'Player Guesses'!H36=3,"Draw",IF( 'Player Guesses'!H36=4,"Small Away Win",IF( 'Player Guesses'!H36=5,"Big Away WIn","No Prediction Logged"))))))</f>
        <v>France v Italy : Small Home Win</v>
      </c>
      <c r="E36" t="str">
        <f>_xlfn.CONCAT("Total score for three matches : ",'Player Guesses'!I36)</f>
        <v>Total score for three matches : 123</v>
      </c>
      <c r="F36" t="str">
        <f>_xlfn.CONCAT('Player Guesses'!J$3, " : ",IF( 'Player Guesses'!J36=1,"Big Home Win", IF( 'Player Guesses'!J36=2,"Small Home Win",IF( 'Player Guesses'!J36=3,"Draw",IF( 'Player Guesses'!J36=4,"Small Away Win",IF( 'Player Guesses'!J36=5,"Big Away WIn","No Prediction Logged"))))))</f>
        <v>Wales v Scotland : Big Away WIn</v>
      </c>
      <c r="G36" t="str">
        <f>_xlfn.CONCAT('Player Guesses'!K$3, " : ",IF( 'Player Guesses'!K36=1,"Big Home Win", IF( 'Player Guesses'!K36=2,"Small Home Win",IF( 'Player Guesses'!K36=3,"Draw",IF( 'Player Guesses'!K36=4,"Small Away Win",IF( 'Player Guesses'!K36=5,"Big Away WIn","No Prediction Logged"))))))</f>
        <v>France v Ireland : Small Away Win</v>
      </c>
      <c r="H36" t="str">
        <f>_xlfn.CONCAT('Player Guesses'!L$3, " : ",IF( 'Player Guesses'!L36=1,"Big Home Win", IF( 'Player Guesses'!L36=2,"Small Home Win",IF( 'Player Guesses'!L36=3,"Draw",IF( 'Player Guesses'!L36=4,"Small Away Win",IF( 'Player Guesses'!L36=5,"Big Away WIn","No Prediction Logged"))))))</f>
        <v>Italy v England : Big Away WIn</v>
      </c>
      <c r="I36" t="str">
        <f>_xlfn.CONCAT("Total score for three matches : ",'Player Guesses'!M36)</f>
        <v>Total score for three matches : 123</v>
      </c>
      <c r="J36" t="str">
        <f>_xlfn.CONCAT('Player Guesses'!N$3, " : ",IF( 'Player Guesses'!N36=1,"Big Home Win", IF( 'Player Guesses'!N36=2,"Small Home Win",IF( 'Player Guesses'!N36=3,"Draw",IF( 'Player Guesses'!N36=4,"Small Away Win",IF( 'Player Guesses'!N36=5,"Big Away WIn","No Prediction Logged"))))))</f>
        <v>Scotland v France : Big Home Win</v>
      </c>
      <c r="K36" t="str">
        <f>_xlfn.CONCAT('Player Guesses'!O$3, " : ",IF( 'Player Guesses'!O36=1,"Big Home Win", IF( 'Player Guesses'!O36=2,"Small Home Win",IF( 'Player Guesses'!O36=3,"Draw",IF( 'Player Guesses'!O36=4,"Small Away Win",IF( 'Player Guesses'!O36=5,"Big Away WIn","No Prediction Logged"))))))</f>
        <v>England v Wales : Small Home Win</v>
      </c>
      <c r="L36" t="str">
        <f>_xlfn.CONCAT('Player Guesses'!P$3, " : ",IF( 'Player Guesses'!P36=1,"Big Home Win", IF( 'Player Guesses'!P36=2,"Small Home Win",IF( 'Player Guesses'!P36=3,"Draw",IF( 'Player Guesses'!P36=4,"Small Away Win",IF( 'Player Guesses'!P36=5,"Big Away WIn","No Prediction Logged"))))))</f>
        <v>Ireland v Italy : Small Home Win</v>
      </c>
      <c r="M36" t="str">
        <f>_xlfn.CONCAT("Total score for three matches : ",'Player Guesses'!Q36)</f>
        <v>Total score for three matches : 123</v>
      </c>
      <c r="N36" t="str">
        <f>_xlfn.CONCAT('Player Guesses'!R$3, " : ",IF( 'Player Guesses'!R36=1,"Big Home Win", IF( 'Player Guesses'!R36=2,"Small Home Win",IF( 'Player Guesses'!R36=3,"Draw",IF( 'Player Guesses'!R36=4,"Small Away Win",IF( 'Player Guesses'!R36=5,"Big Away WIn","No Prediction Logged"))))))</f>
        <v>Wales v France : Big Home Win</v>
      </c>
      <c r="O36" t="str">
        <f>_xlfn.CONCAT('Player Guesses'!S$3, " : ",IF( 'Player Guesses'!S36=1,"Big Home Win", IF( 'Player Guesses'!S36=2,"Small Home Win",IF( 'Player Guesses'!S36=3,"Draw",IF( 'Player Guesses'!S36=4,"Small Away Win",IF( 'Player Guesses'!S36=5,"Big Away WIn","No Prediction Logged"))))))</f>
        <v>Italy v Scotland : Big Away WIn</v>
      </c>
      <c r="P36" t="str">
        <f>_xlfn.CONCAT('Player Guesses'!T$3, " : ",IF( 'Player Guesses'!T36=1,"Big Home Win", IF( 'Player Guesses'!T36=2,"Small Home Win",IF( 'Player Guesses'!T36=3,"Draw",IF( 'Player Guesses'!T36=4,"Small Away Win",IF( 'Player Guesses'!T36=5,"Big Away WIn","No Prediction Logged"))))))</f>
        <v>England v Ireland : Small Home Win</v>
      </c>
      <c r="Q36" t="str">
        <f>_xlfn.CONCAT("Total score for three matches : ",'Player Guesses'!U36)</f>
        <v>Total score for three matches : 123</v>
      </c>
      <c r="R36" t="str">
        <f>_xlfn.CONCAT('Player Guesses'!V$3, " : ",IF( 'Player Guesses'!V36=1,"Big Home Win", IF( 'Player Guesses'!V36=2,"Small Home Win",IF( 'Player Guesses'!V36=3,"Draw",IF( 'Player Guesses'!V36=4,"Small Away Win",IF( 'Player Guesses'!V36=5,"Big Away WIn","No Prediction Logged"))))))</f>
        <v>Wales v Italy : Small Home Win</v>
      </c>
      <c r="S36" t="str">
        <f>_xlfn.CONCAT('Player Guesses'!W$3, " : ",IF( 'Player Guesses'!W36=1,"Big Home Win", IF( 'Player Guesses'!W36=2,"Small Home Win",IF( 'Player Guesses'!W36=3,"Draw",IF( 'Player Guesses'!W36=4,"Small Away Win",IF( 'Player Guesses'!W36=5,"Big Away WIn","No Prediction Logged"))))))</f>
        <v>Ireland v Scotland : Draw</v>
      </c>
      <c r="T36" t="str">
        <f>_xlfn.CONCAT('Player Guesses'!X$3, " : ",IF( 'Player Guesses'!X36=1,"Big Home Win", IF( 'Player Guesses'!X36=2,"Small Home Win",IF( 'Player Guesses'!X36=3,"Draw",IF( 'Player Guesses'!X36=4,"Small Away Win",IF( 'Player Guesses'!X36=5,"Big Away WIn","No Prediction Logged"))))))</f>
        <v>France v England : Small Away Win</v>
      </c>
      <c r="U36" t="str">
        <f>_xlfn.CONCAT("Total score for three matches : ",'Player Guesses'!Y36)</f>
        <v>Total score for three matches : 123</v>
      </c>
    </row>
    <row r="37" spans="1:21">
      <c r="A37" t="str">
        <f>'Player Guesses'!A37</f>
        <v>cjewell@beckgreener.com</v>
      </c>
      <c r="B37" t="str">
        <f>_xlfn.CONCAT('Player Guesses'!F$3, " : ",IF( 'Player Guesses'!F37=1,"Big Home Win", IF( 'Player Guesses'!F37=2,"Small Home Win",IF( 'Player Guesses'!F37=3,"Draw",IF( 'Player Guesses'!F37=4,"Small Away Win",IF( 'Player Guesses'!F37=5,"Big Away WIn","No Prediction Logged"))))))</f>
        <v>Ireland v Wales : No Prediction Logged</v>
      </c>
      <c r="C37" t="str">
        <f>_xlfn.CONCAT('Player Guesses'!G$3, " : ",IF( 'Player Guesses'!G37=1,"Big Home Win", IF( 'Player Guesses'!G37=2,"Small Home Win",IF( 'Player Guesses'!G37=3,"Draw",IF( 'Player Guesses'!G37=4,"Small Away Win",IF( 'Player Guesses'!G37=5,"Big Away WIn","No Prediction Logged"))))))</f>
        <v>Scotland v England : No Prediction Logged</v>
      </c>
      <c r="D37" t="str">
        <f>_xlfn.CONCAT('Player Guesses'!H$3, " : ",IF( 'Player Guesses'!H37=1,"Big Home Win", IF( 'Player Guesses'!H37=2,"Small Home Win",IF( 'Player Guesses'!H37=3,"Draw",IF( 'Player Guesses'!H37=4,"Small Away Win",IF( 'Player Guesses'!H37=5,"Big Away WIn","No Prediction Logged"))))))</f>
        <v>France v Italy : No Prediction Logged</v>
      </c>
      <c r="E37" t="str">
        <f>_xlfn.CONCAT("Total score for three matches : ",'Player Guesses'!I37)</f>
        <v xml:space="preserve">Total score for three matches : </v>
      </c>
      <c r="F37" t="str">
        <f>_xlfn.CONCAT('Player Guesses'!J$3, " : ",IF( 'Player Guesses'!J37=1,"Big Home Win", IF( 'Player Guesses'!J37=2,"Small Home Win",IF( 'Player Guesses'!J37=3,"Draw",IF( 'Player Guesses'!J37=4,"Small Away Win",IF( 'Player Guesses'!J37=5,"Big Away WIn","No Prediction Logged"))))))</f>
        <v>Wales v Scotland : No Prediction Logged</v>
      </c>
      <c r="G37" t="str">
        <f>_xlfn.CONCAT('Player Guesses'!K$3, " : ",IF( 'Player Guesses'!K37=1,"Big Home Win", IF( 'Player Guesses'!K37=2,"Small Home Win",IF( 'Player Guesses'!K37=3,"Draw",IF( 'Player Guesses'!K37=4,"Small Away Win",IF( 'Player Guesses'!K37=5,"Big Away WIn","No Prediction Logged"))))))</f>
        <v>France v Ireland : No Prediction Logged</v>
      </c>
      <c r="H37" t="str">
        <f>_xlfn.CONCAT('Player Guesses'!L$3, " : ",IF( 'Player Guesses'!L37=1,"Big Home Win", IF( 'Player Guesses'!L37=2,"Small Home Win",IF( 'Player Guesses'!L37=3,"Draw",IF( 'Player Guesses'!L37=4,"Small Away Win",IF( 'Player Guesses'!L37=5,"Big Away WIn","No Prediction Logged"))))))</f>
        <v>Italy v England : No Prediction Logged</v>
      </c>
      <c r="I37" t="str">
        <f>_xlfn.CONCAT("Total score for three matches : ",'Player Guesses'!M37)</f>
        <v xml:space="preserve">Total score for three matches : </v>
      </c>
      <c r="J37" t="str">
        <f>_xlfn.CONCAT('Player Guesses'!N$3, " : ",IF( 'Player Guesses'!N37=1,"Big Home Win", IF( 'Player Guesses'!N37=2,"Small Home Win",IF( 'Player Guesses'!N37=3,"Draw",IF( 'Player Guesses'!N37=4,"Small Away Win",IF( 'Player Guesses'!N37=5,"Big Away WIn","No Prediction Logged"))))))</f>
        <v>Scotland v France : No Prediction Logged</v>
      </c>
      <c r="K37" t="str">
        <f>_xlfn.CONCAT('Player Guesses'!O$3, " : ",IF( 'Player Guesses'!O37=1,"Big Home Win", IF( 'Player Guesses'!O37=2,"Small Home Win",IF( 'Player Guesses'!O37=3,"Draw",IF( 'Player Guesses'!O37=4,"Small Away Win",IF( 'Player Guesses'!O37=5,"Big Away WIn","No Prediction Logged"))))))</f>
        <v>England v Wales : No Prediction Logged</v>
      </c>
      <c r="L37" t="str">
        <f>_xlfn.CONCAT('Player Guesses'!P$3, " : ",IF( 'Player Guesses'!P37=1,"Big Home Win", IF( 'Player Guesses'!P37=2,"Small Home Win",IF( 'Player Guesses'!P37=3,"Draw",IF( 'Player Guesses'!P37=4,"Small Away Win",IF( 'Player Guesses'!P37=5,"Big Away WIn","No Prediction Logged"))))))</f>
        <v>Ireland v Italy : No Prediction Logged</v>
      </c>
      <c r="M37" t="str">
        <f>_xlfn.CONCAT("Total score for three matches : ",'Player Guesses'!Q37)</f>
        <v xml:space="preserve">Total score for three matches : </v>
      </c>
      <c r="N37" t="str">
        <f>_xlfn.CONCAT('Player Guesses'!R$3, " : ",IF( 'Player Guesses'!R37=1,"Big Home Win", IF( 'Player Guesses'!R37=2,"Small Home Win",IF( 'Player Guesses'!R37=3,"Draw",IF( 'Player Guesses'!R37=4,"Small Away Win",IF( 'Player Guesses'!R37=5,"Big Away WIn","No Prediction Logged"))))))</f>
        <v>Wales v France : No Prediction Logged</v>
      </c>
      <c r="O37" t="str">
        <f>_xlfn.CONCAT('Player Guesses'!S$3, " : ",IF( 'Player Guesses'!S37=1,"Big Home Win", IF( 'Player Guesses'!S37=2,"Small Home Win",IF( 'Player Guesses'!S37=3,"Draw",IF( 'Player Guesses'!S37=4,"Small Away Win",IF( 'Player Guesses'!S37=5,"Big Away WIn","No Prediction Logged"))))))</f>
        <v>Italy v Scotland : No Prediction Logged</v>
      </c>
      <c r="P37" t="str">
        <f>_xlfn.CONCAT('Player Guesses'!T$3, " : ",IF( 'Player Guesses'!T37=1,"Big Home Win", IF( 'Player Guesses'!T37=2,"Small Home Win",IF( 'Player Guesses'!T37=3,"Draw",IF( 'Player Guesses'!T37=4,"Small Away Win",IF( 'Player Guesses'!T37=5,"Big Away WIn","No Prediction Logged"))))))</f>
        <v>England v Ireland : No Prediction Logged</v>
      </c>
      <c r="Q37" t="str">
        <f>_xlfn.CONCAT("Total score for three matches : ",'Player Guesses'!U37)</f>
        <v xml:space="preserve">Total score for three matches : </v>
      </c>
      <c r="R37" t="str">
        <f>_xlfn.CONCAT('Player Guesses'!V$3, " : ",IF( 'Player Guesses'!V37=1,"Big Home Win", IF( 'Player Guesses'!V37=2,"Small Home Win",IF( 'Player Guesses'!V37=3,"Draw",IF( 'Player Guesses'!V37=4,"Small Away Win",IF( 'Player Guesses'!V37=5,"Big Away WIn","No Prediction Logged"))))))</f>
        <v>Wales v Italy : No Prediction Logged</v>
      </c>
      <c r="S37" t="str">
        <f>_xlfn.CONCAT('Player Guesses'!W$3, " : ",IF( 'Player Guesses'!W37=1,"Big Home Win", IF( 'Player Guesses'!W37=2,"Small Home Win",IF( 'Player Guesses'!W37=3,"Draw",IF( 'Player Guesses'!W37=4,"Small Away Win",IF( 'Player Guesses'!W37=5,"Big Away WIn","No Prediction Logged"))))))</f>
        <v>Ireland v Scotland : No Prediction Logged</v>
      </c>
      <c r="T37" t="str">
        <f>_xlfn.CONCAT('Player Guesses'!X$3, " : ",IF( 'Player Guesses'!X37=1,"Big Home Win", IF( 'Player Guesses'!X37=2,"Small Home Win",IF( 'Player Guesses'!X37=3,"Draw",IF( 'Player Guesses'!X37=4,"Small Away Win",IF( 'Player Guesses'!X37=5,"Big Away WIn","No Prediction Logged"))))))</f>
        <v>France v England : No Prediction Logged</v>
      </c>
      <c r="U37" t="str">
        <f>_xlfn.CONCAT("Total score for three matches : ",'Player Guesses'!Y37)</f>
        <v xml:space="preserve">Total score for three matches : </v>
      </c>
    </row>
    <row r="38" spans="1:21">
      <c r="A38" t="str">
        <f>'Player Guesses'!A38</f>
        <v>cl.burrows1404@gmail.com</v>
      </c>
      <c r="B38" t="str">
        <f>_xlfn.CONCAT('Player Guesses'!F$3, " : ",IF( 'Player Guesses'!F38=1,"Big Home Win", IF( 'Player Guesses'!F38=2,"Small Home Win",IF( 'Player Guesses'!F38=3,"Draw",IF( 'Player Guesses'!F38=4,"Small Away Win",IF( 'Player Guesses'!F38=5,"Big Away WIn","No Prediction Logged"))))))</f>
        <v>Ireland v Wales : No Prediction Logged</v>
      </c>
      <c r="C38" t="str">
        <f>_xlfn.CONCAT('Player Guesses'!G$3, " : ",IF( 'Player Guesses'!G38=1,"Big Home Win", IF( 'Player Guesses'!G38=2,"Small Home Win",IF( 'Player Guesses'!G38=3,"Draw",IF( 'Player Guesses'!G38=4,"Small Away Win",IF( 'Player Guesses'!G38=5,"Big Away WIn","No Prediction Logged"))))))</f>
        <v>Scotland v England : No Prediction Logged</v>
      </c>
      <c r="D38" t="str">
        <f>_xlfn.CONCAT('Player Guesses'!H$3, " : ",IF( 'Player Guesses'!H38=1,"Big Home Win", IF( 'Player Guesses'!H38=2,"Small Home Win",IF( 'Player Guesses'!H38=3,"Draw",IF( 'Player Guesses'!H38=4,"Small Away Win",IF( 'Player Guesses'!H38=5,"Big Away WIn","No Prediction Logged"))))))</f>
        <v>France v Italy : No Prediction Logged</v>
      </c>
      <c r="E38" t="str">
        <f>_xlfn.CONCAT("Total score for three matches : ",'Player Guesses'!I38)</f>
        <v xml:space="preserve">Total score for three matches : </v>
      </c>
      <c r="F38" t="str">
        <f>_xlfn.CONCAT('Player Guesses'!J$3, " : ",IF( 'Player Guesses'!J38=1,"Big Home Win", IF( 'Player Guesses'!J38=2,"Small Home Win",IF( 'Player Guesses'!J38=3,"Draw",IF( 'Player Guesses'!J38=4,"Small Away Win",IF( 'Player Guesses'!J38=5,"Big Away WIn","No Prediction Logged"))))))</f>
        <v>Wales v Scotland : No Prediction Logged</v>
      </c>
      <c r="G38" t="str">
        <f>_xlfn.CONCAT('Player Guesses'!K$3, " : ",IF( 'Player Guesses'!K38=1,"Big Home Win", IF( 'Player Guesses'!K38=2,"Small Home Win",IF( 'Player Guesses'!K38=3,"Draw",IF( 'Player Guesses'!K38=4,"Small Away Win",IF( 'Player Guesses'!K38=5,"Big Away WIn","No Prediction Logged"))))))</f>
        <v>France v Ireland : No Prediction Logged</v>
      </c>
      <c r="H38" t="str">
        <f>_xlfn.CONCAT('Player Guesses'!L$3, " : ",IF( 'Player Guesses'!L38=1,"Big Home Win", IF( 'Player Guesses'!L38=2,"Small Home Win",IF( 'Player Guesses'!L38=3,"Draw",IF( 'Player Guesses'!L38=4,"Small Away Win",IF( 'Player Guesses'!L38=5,"Big Away WIn","No Prediction Logged"))))))</f>
        <v>Italy v England : No Prediction Logged</v>
      </c>
      <c r="I38" t="str">
        <f>_xlfn.CONCAT("Total score for three matches : ",'Player Guesses'!M38)</f>
        <v xml:space="preserve">Total score for three matches : </v>
      </c>
      <c r="J38" t="str">
        <f>_xlfn.CONCAT('Player Guesses'!N$3, " : ",IF( 'Player Guesses'!N38=1,"Big Home Win", IF( 'Player Guesses'!N38=2,"Small Home Win",IF( 'Player Guesses'!N38=3,"Draw",IF( 'Player Guesses'!N38=4,"Small Away Win",IF( 'Player Guesses'!N38=5,"Big Away WIn","No Prediction Logged"))))))</f>
        <v>Scotland v France : No Prediction Logged</v>
      </c>
      <c r="K38" t="str">
        <f>_xlfn.CONCAT('Player Guesses'!O$3, " : ",IF( 'Player Guesses'!O38=1,"Big Home Win", IF( 'Player Guesses'!O38=2,"Small Home Win",IF( 'Player Guesses'!O38=3,"Draw",IF( 'Player Guesses'!O38=4,"Small Away Win",IF( 'Player Guesses'!O38=5,"Big Away WIn","No Prediction Logged"))))))</f>
        <v>England v Wales : No Prediction Logged</v>
      </c>
      <c r="L38" t="str">
        <f>_xlfn.CONCAT('Player Guesses'!P$3, " : ",IF( 'Player Guesses'!P38=1,"Big Home Win", IF( 'Player Guesses'!P38=2,"Small Home Win",IF( 'Player Guesses'!P38=3,"Draw",IF( 'Player Guesses'!P38=4,"Small Away Win",IF( 'Player Guesses'!P38=5,"Big Away WIn","No Prediction Logged"))))))</f>
        <v>Ireland v Italy : No Prediction Logged</v>
      </c>
      <c r="M38" t="str">
        <f>_xlfn.CONCAT("Total score for three matches : ",'Player Guesses'!Q38)</f>
        <v xml:space="preserve">Total score for three matches : </v>
      </c>
      <c r="N38" t="str">
        <f>_xlfn.CONCAT('Player Guesses'!R$3, " : ",IF( 'Player Guesses'!R38=1,"Big Home Win", IF( 'Player Guesses'!R38=2,"Small Home Win",IF( 'Player Guesses'!R38=3,"Draw",IF( 'Player Guesses'!R38=4,"Small Away Win",IF( 'Player Guesses'!R38=5,"Big Away WIn","No Prediction Logged"))))))</f>
        <v>Wales v France : No Prediction Logged</v>
      </c>
      <c r="O38" t="str">
        <f>_xlfn.CONCAT('Player Guesses'!S$3, " : ",IF( 'Player Guesses'!S38=1,"Big Home Win", IF( 'Player Guesses'!S38=2,"Small Home Win",IF( 'Player Guesses'!S38=3,"Draw",IF( 'Player Guesses'!S38=4,"Small Away Win",IF( 'Player Guesses'!S38=5,"Big Away WIn","No Prediction Logged"))))))</f>
        <v>Italy v Scotland : No Prediction Logged</v>
      </c>
      <c r="P38" t="str">
        <f>_xlfn.CONCAT('Player Guesses'!T$3, " : ",IF( 'Player Guesses'!T38=1,"Big Home Win", IF( 'Player Guesses'!T38=2,"Small Home Win",IF( 'Player Guesses'!T38=3,"Draw",IF( 'Player Guesses'!T38=4,"Small Away Win",IF( 'Player Guesses'!T38=5,"Big Away WIn","No Prediction Logged"))))))</f>
        <v>England v Ireland : No Prediction Logged</v>
      </c>
      <c r="Q38" t="str">
        <f>_xlfn.CONCAT("Total score for three matches : ",'Player Guesses'!U38)</f>
        <v xml:space="preserve">Total score for three matches : </v>
      </c>
      <c r="R38" t="str">
        <f>_xlfn.CONCAT('Player Guesses'!V$3, " : ",IF( 'Player Guesses'!V38=1,"Big Home Win", IF( 'Player Guesses'!V38=2,"Small Home Win",IF( 'Player Guesses'!V38=3,"Draw",IF( 'Player Guesses'!V38=4,"Small Away Win",IF( 'Player Guesses'!V38=5,"Big Away WIn","No Prediction Logged"))))))</f>
        <v>Wales v Italy : No Prediction Logged</v>
      </c>
      <c r="S38" t="str">
        <f>_xlfn.CONCAT('Player Guesses'!W$3, " : ",IF( 'Player Guesses'!W38=1,"Big Home Win", IF( 'Player Guesses'!W38=2,"Small Home Win",IF( 'Player Guesses'!W38=3,"Draw",IF( 'Player Guesses'!W38=4,"Small Away Win",IF( 'Player Guesses'!W38=5,"Big Away WIn","No Prediction Logged"))))))</f>
        <v>Ireland v Scotland : No Prediction Logged</v>
      </c>
      <c r="T38" t="str">
        <f>_xlfn.CONCAT('Player Guesses'!X$3, " : ",IF( 'Player Guesses'!X38=1,"Big Home Win", IF( 'Player Guesses'!X38=2,"Small Home Win",IF( 'Player Guesses'!X38=3,"Draw",IF( 'Player Guesses'!X38=4,"Small Away Win",IF( 'Player Guesses'!X38=5,"Big Away WIn","No Prediction Logged"))))))</f>
        <v>France v England : No Prediction Logged</v>
      </c>
      <c r="U38" t="str">
        <f>_xlfn.CONCAT("Total score for three matches : ",'Player Guesses'!Y38)</f>
        <v xml:space="preserve">Total score for three matches : </v>
      </c>
    </row>
    <row r="39" spans="1:21">
      <c r="A39" t="str">
        <f>'Player Guesses'!A39</f>
        <v>ddalton@beckgreener.com</v>
      </c>
      <c r="B39" t="str">
        <f>_xlfn.CONCAT('Player Guesses'!F$3, " : ",IF( 'Player Guesses'!F39=1,"Big Home Win", IF( 'Player Guesses'!F39=2,"Small Home Win",IF( 'Player Guesses'!F39=3,"Draw",IF( 'Player Guesses'!F39=4,"Small Away Win",IF( 'Player Guesses'!F39=5,"Big Away WIn","No Prediction Logged"))))))</f>
        <v>Ireland v Wales : No Prediction Logged</v>
      </c>
      <c r="C39" t="str">
        <f>_xlfn.CONCAT('Player Guesses'!G$3, " : ",IF( 'Player Guesses'!G39=1,"Big Home Win", IF( 'Player Guesses'!G39=2,"Small Home Win",IF( 'Player Guesses'!G39=3,"Draw",IF( 'Player Guesses'!G39=4,"Small Away Win",IF( 'Player Guesses'!G39=5,"Big Away WIn","No Prediction Logged"))))))</f>
        <v>Scotland v England : No Prediction Logged</v>
      </c>
      <c r="D39" t="str">
        <f>_xlfn.CONCAT('Player Guesses'!H$3, " : ",IF( 'Player Guesses'!H39=1,"Big Home Win", IF( 'Player Guesses'!H39=2,"Small Home Win",IF( 'Player Guesses'!H39=3,"Draw",IF( 'Player Guesses'!H39=4,"Small Away Win",IF( 'Player Guesses'!H39=5,"Big Away WIn","No Prediction Logged"))))))</f>
        <v>France v Italy : No Prediction Logged</v>
      </c>
      <c r="E39" t="str">
        <f>_xlfn.CONCAT("Total score for three matches : ",'Player Guesses'!I39)</f>
        <v xml:space="preserve">Total score for three matches : </v>
      </c>
      <c r="F39" t="str">
        <f>_xlfn.CONCAT('Player Guesses'!J$3, " : ",IF( 'Player Guesses'!J39=1,"Big Home Win", IF( 'Player Guesses'!J39=2,"Small Home Win",IF( 'Player Guesses'!J39=3,"Draw",IF( 'Player Guesses'!J39=4,"Small Away Win",IF( 'Player Guesses'!J39=5,"Big Away WIn","No Prediction Logged"))))))</f>
        <v>Wales v Scotland : No Prediction Logged</v>
      </c>
      <c r="G39" t="str">
        <f>_xlfn.CONCAT('Player Guesses'!K$3, " : ",IF( 'Player Guesses'!K39=1,"Big Home Win", IF( 'Player Guesses'!K39=2,"Small Home Win",IF( 'Player Guesses'!K39=3,"Draw",IF( 'Player Guesses'!K39=4,"Small Away Win",IF( 'Player Guesses'!K39=5,"Big Away WIn","No Prediction Logged"))))))</f>
        <v>France v Ireland : No Prediction Logged</v>
      </c>
      <c r="H39" t="str">
        <f>_xlfn.CONCAT('Player Guesses'!L$3, " : ",IF( 'Player Guesses'!L39=1,"Big Home Win", IF( 'Player Guesses'!L39=2,"Small Home Win",IF( 'Player Guesses'!L39=3,"Draw",IF( 'Player Guesses'!L39=4,"Small Away Win",IF( 'Player Guesses'!L39=5,"Big Away WIn","No Prediction Logged"))))))</f>
        <v>Italy v England : No Prediction Logged</v>
      </c>
      <c r="I39" t="str">
        <f>_xlfn.CONCAT("Total score for three matches : ",'Player Guesses'!M39)</f>
        <v xml:space="preserve">Total score for three matches : </v>
      </c>
      <c r="J39" t="str">
        <f>_xlfn.CONCAT('Player Guesses'!N$3, " : ",IF( 'Player Guesses'!N39=1,"Big Home Win", IF( 'Player Guesses'!N39=2,"Small Home Win",IF( 'Player Guesses'!N39=3,"Draw",IF( 'Player Guesses'!N39=4,"Small Away Win",IF( 'Player Guesses'!N39=5,"Big Away WIn","No Prediction Logged"))))))</f>
        <v>Scotland v France : No Prediction Logged</v>
      </c>
      <c r="K39" t="str">
        <f>_xlfn.CONCAT('Player Guesses'!O$3, " : ",IF( 'Player Guesses'!O39=1,"Big Home Win", IF( 'Player Guesses'!O39=2,"Small Home Win",IF( 'Player Guesses'!O39=3,"Draw",IF( 'Player Guesses'!O39=4,"Small Away Win",IF( 'Player Guesses'!O39=5,"Big Away WIn","No Prediction Logged"))))))</f>
        <v>England v Wales : No Prediction Logged</v>
      </c>
      <c r="L39" t="str">
        <f>_xlfn.CONCAT('Player Guesses'!P$3, " : ",IF( 'Player Guesses'!P39=1,"Big Home Win", IF( 'Player Guesses'!P39=2,"Small Home Win",IF( 'Player Guesses'!P39=3,"Draw",IF( 'Player Guesses'!P39=4,"Small Away Win",IF( 'Player Guesses'!P39=5,"Big Away WIn","No Prediction Logged"))))))</f>
        <v>Ireland v Italy : No Prediction Logged</v>
      </c>
      <c r="M39" t="str">
        <f>_xlfn.CONCAT("Total score for three matches : ",'Player Guesses'!Q39)</f>
        <v xml:space="preserve">Total score for three matches : </v>
      </c>
      <c r="N39" t="str">
        <f>_xlfn.CONCAT('Player Guesses'!R$3, " : ",IF( 'Player Guesses'!R39=1,"Big Home Win", IF( 'Player Guesses'!R39=2,"Small Home Win",IF( 'Player Guesses'!R39=3,"Draw",IF( 'Player Guesses'!R39=4,"Small Away Win",IF( 'Player Guesses'!R39=5,"Big Away WIn","No Prediction Logged"))))))</f>
        <v>Wales v France : No Prediction Logged</v>
      </c>
      <c r="O39" t="str">
        <f>_xlfn.CONCAT('Player Guesses'!S$3, " : ",IF( 'Player Guesses'!S39=1,"Big Home Win", IF( 'Player Guesses'!S39=2,"Small Home Win",IF( 'Player Guesses'!S39=3,"Draw",IF( 'Player Guesses'!S39=4,"Small Away Win",IF( 'Player Guesses'!S39=5,"Big Away WIn","No Prediction Logged"))))))</f>
        <v>Italy v Scotland : No Prediction Logged</v>
      </c>
      <c r="P39" t="str">
        <f>_xlfn.CONCAT('Player Guesses'!T$3, " : ",IF( 'Player Guesses'!T39=1,"Big Home Win", IF( 'Player Guesses'!T39=2,"Small Home Win",IF( 'Player Guesses'!T39=3,"Draw",IF( 'Player Guesses'!T39=4,"Small Away Win",IF( 'Player Guesses'!T39=5,"Big Away WIn","No Prediction Logged"))))))</f>
        <v>England v Ireland : No Prediction Logged</v>
      </c>
      <c r="Q39" t="str">
        <f>_xlfn.CONCAT("Total score for three matches : ",'Player Guesses'!U39)</f>
        <v xml:space="preserve">Total score for three matches : </v>
      </c>
      <c r="R39" t="str">
        <f>_xlfn.CONCAT('Player Guesses'!V$3, " : ",IF( 'Player Guesses'!V39=1,"Big Home Win", IF( 'Player Guesses'!V39=2,"Small Home Win",IF( 'Player Guesses'!V39=3,"Draw",IF( 'Player Guesses'!V39=4,"Small Away Win",IF( 'Player Guesses'!V39=5,"Big Away WIn","No Prediction Logged"))))))</f>
        <v>Wales v Italy : No Prediction Logged</v>
      </c>
      <c r="S39" t="str">
        <f>_xlfn.CONCAT('Player Guesses'!W$3, " : ",IF( 'Player Guesses'!W39=1,"Big Home Win", IF( 'Player Guesses'!W39=2,"Small Home Win",IF( 'Player Guesses'!W39=3,"Draw",IF( 'Player Guesses'!W39=4,"Small Away Win",IF( 'Player Guesses'!W39=5,"Big Away WIn","No Prediction Logged"))))))</f>
        <v>Ireland v Scotland : No Prediction Logged</v>
      </c>
      <c r="T39" t="str">
        <f>_xlfn.CONCAT('Player Guesses'!X$3, " : ",IF( 'Player Guesses'!X39=1,"Big Home Win", IF( 'Player Guesses'!X39=2,"Small Home Win",IF( 'Player Guesses'!X39=3,"Draw",IF( 'Player Guesses'!X39=4,"Small Away Win",IF( 'Player Guesses'!X39=5,"Big Away WIn","No Prediction Logged"))))))</f>
        <v>France v England : No Prediction Logged</v>
      </c>
      <c r="U39" t="str">
        <f>_xlfn.CONCAT("Total score for three matches : ",'Player Guesses'!Y39)</f>
        <v xml:space="preserve">Total score for three matches : </v>
      </c>
    </row>
    <row r="40" spans="1:21">
      <c r="A40" t="str">
        <f>'Player Guesses'!A40</f>
        <v>i.jones29@virginmedia.com</v>
      </c>
      <c r="B40" t="str">
        <f>_xlfn.CONCAT('Player Guesses'!F$3, " : ",IF( 'Player Guesses'!F40=1,"Big Home Win", IF( 'Player Guesses'!F40=2,"Small Home Win",IF( 'Player Guesses'!F40=3,"Draw",IF( 'Player Guesses'!F40=4,"Small Away Win",IF( 'Player Guesses'!F40=5,"Big Away WIn","No Prediction Logged"))))))</f>
        <v>Ireland v Wales : No Prediction Logged</v>
      </c>
      <c r="C40" t="str">
        <f>_xlfn.CONCAT('Player Guesses'!G$3, " : ",IF( 'Player Guesses'!G40=1,"Big Home Win", IF( 'Player Guesses'!G40=2,"Small Home Win",IF( 'Player Guesses'!G40=3,"Draw",IF( 'Player Guesses'!G40=4,"Small Away Win",IF( 'Player Guesses'!G40=5,"Big Away WIn","No Prediction Logged"))))))</f>
        <v>Scotland v England : No Prediction Logged</v>
      </c>
      <c r="D40" t="str">
        <f>_xlfn.CONCAT('Player Guesses'!H$3, " : ",IF( 'Player Guesses'!H40=1,"Big Home Win", IF( 'Player Guesses'!H40=2,"Small Home Win",IF( 'Player Guesses'!H40=3,"Draw",IF( 'Player Guesses'!H40=4,"Small Away Win",IF( 'Player Guesses'!H40=5,"Big Away WIn","No Prediction Logged"))))))</f>
        <v>France v Italy : No Prediction Logged</v>
      </c>
      <c r="E40" t="str">
        <f>_xlfn.CONCAT("Total score for three matches : ",'Player Guesses'!I40)</f>
        <v xml:space="preserve">Total score for three matches : </v>
      </c>
      <c r="F40" t="str">
        <f>_xlfn.CONCAT('Player Guesses'!J$3, " : ",IF( 'Player Guesses'!J40=1,"Big Home Win", IF( 'Player Guesses'!J40=2,"Small Home Win",IF( 'Player Guesses'!J40=3,"Draw",IF( 'Player Guesses'!J40=4,"Small Away Win",IF( 'Player Guesses'!J40=5,"Big Away WIn","No Prediction Logged"))))))</f>
        <v>Wales v Scotland : No Prediction Logged</v>
      </c>
      <c r="G40" t="str">
        <f>_xlfn.CONCAT('Player Guesses'!K$3, " : ",IF( 'Player Guesses'!K40=1,"Big Home Win", IF( 'Player Guesses'!K40=2,"Small Home Win",IF( 'Player Guesses'!K40=3,"Draw",IF( 'Player Guesses'!K40=4,"Small Away Win",IF( 'Player Guesses'!K40=5,"Big Away WIn","No Prediction Logged"))))))</f>
        <v>France v Ireland : No Prediction Logged</v>
      </c>
      <c r="H40" t="str">
        <f>_xlfn.CONCAT('Player Guesses'!L$3, " : ",IF( 'Player Guesses'!L40=1,"Big Home Win", IF( 'Player Guesses'!L40=2,"Small Home Win",IF( 'Player Guesses'!L40=3,"Draw",IF( 'Player Guesses'!L40=4,"Small Away Win",IF( 'Player Guesses'!L40=5,"Big Away WIn","No Prediction Logged"))))))</f>
        <v>Italy v England : No Prediction Logged</v>
      </c>
      <c r="I40" t="str">
        <f>_xlfn.CONCAT("Total score for three matches : ",'Player Guesses'!M40)</f>
        <v xml:space="preserve">Total score for three matches : </v>
      </c>
      <c r="J40" t="str">
        <f>_xlfn.CONCAT('Player Guesses'!N$3, " : ",IF( 'Player Guesses'!N40=1,"Big Home Win", IF( 'Player Guesses'!N40=2,"Small Home Win",IF( 'Player Guesses'!N40=3,"Draw",IF( 'Player Guesses'!N40=4,"Small Away Win",IF( 'Player Guesses'!N40=5,"Big Away WIn","No Prediction Logged"))))))</f>
        <v>Scotland v France : No Prediction Logged</v>
      </c>
      <c r="K40" t="str">
        <f>_xlfn.CONCAT('Player Guesses'!O$3, " : ",IF( 'Player Guesses'!O40=1,"Big Home Win", IF( 'Player Guesses'!O40=2,"Small Home Win",IF( 'Player Guesses'!O40=3,"Draw",IF( 'Player Guesses'!O40=4,"Small Away Win",IF( 'Player Guesses'!O40=5,"Big Away WIn","No Prediction Logged"))))))</f>
        <v>England v Wales : No Prediction Logged</v>
      </c>
      <c r="L40" t="str">
        <f>_xlfn.CONCAT('Player Guesses'!P$3, " : ",IF( 'Player Guesses'!P40=1,"Big Home Win", IF( 'Player Guesses'!P40=2,"Small Home Win",IF( 'Player Guesses'!P40=3,"Draw",IF( 'Player Guesses'!P40=4,"Small Away Win",IF( 'Player Guesses'!P40=5,"Big Away WIn","No Prediction Logged"))))))</f>
        <v>Ireland v Italy : No Prediction Logged</v>
      </c>
      <c r="M40" t="str">
        <f>_xlfn.CONCAT("Total score for three matches : ",'Player Guesses'!Q40)</f>
        <v xml:space="preserve">Total score for three matches : </v>
      </c>
      <c r="N40" t="str">
        <f>_xlfn.CONCAT('Player Guesses'!R$3, " : ",IF( 'Player Guesses'!R40=1,"Big Home Win", IF( 'Player Guesses'!R40=2,"Small Home Win",IF( 'Player Guesses'!R40=3,"Draw",IF( 'Player Guesses'!R40=4,"Small Away Win",IF( 'Player Guesses'!R40=5,"Big Away WIn","No Prediction Logged"))))))</f>
        <v>Wales v France : No Prediction Logged</v>
      </c>
      <c r="O40" t="str">
        <f>_xlfn.CONCAT('Player Guesses'!S$3, " : ",IF( 'Player Guesses'!S40=1,"Big Home Win", IF( 'Player Guesses'!S40=2,"Small Home Win",IF( 'Player Guesses'!S40=3,"Draw",IF( 'Player Guesses'!S40=4,"Small Away Win",IF( 'Player Guesses'!S40=5,"Big Away WIn","No Prediction Logged"))))))</f>
        <v>Italy v Scotland : No Prediction Logged</v>
      </c>
      <c r="P40" t="str">
        <f>_xlfn.CONCAT('Player Guesses'!T$3, " : ",IF( 'Player Guesses'!T40=1,"Big Home Win", IF( 'Player Guesses'!T40=2,"Small Home Win",IF( 'Player Guesses'!T40=3,"Draw",IF( 'Player Guesses'!T40=4,"Small Away Win",IF( 'Player Guesses'!T40=5,"Big Away WIn","No Prediction Logged"))))))</f>
        <v>England v Ireland : No Prediction Logged</v>
      </c>
      <c r="Q40" t="str">
        <f>_xlfn.CONCAT("Total score for three matches : ",'Player Guesses'!U40)</f>
        <v xml:space="preserve">Total score for three matches : </v>
      </c>
      <c r="R40" t="str">
        <f>_xlfn.CONCAT('Player Guesses'!V$3, " : ",IF( 'Player Guesses'!V40=1,"Big Home Win", IF( 'Player Guesses'!V40=2,"Small Home Win",IF( 'Player Guesses'!V40=3,"Draw",IF( 'Player Guesses'!V40=4,"Small Away Win",IF( 'Player Guesses'!V40=5,"Big Away WIn","No Prediction Logged"))))))</f>
        <v>Wales v Italy : No Prediction Logged</v>
      </c>
      <c r="S40" t="str">
        <f>_xlfn.CONCAT('Player Guesses'!W$3, " : ",IF( 'Player Guesses'!W40=1,"Big Home Win", IF( 'Player Guesses'!W40=2,"Small Home Win",IF( 'Player Guesses'!W40=3,"Draw",IF( 'Player Guesses'!W40=4,"Small Away Win",IF( 'Player Guesses'!W40=5,"Big Away WIn","No Prediction Logged"))))))</f>
        <v>Ireland v Scotland : No Prediction Logged</v>
      </c>
      <c r="T40" t="str">
        <f>_xlfn.CONCAT('Player Guesses'!X$3, " : ",IF( 'Player Guesses'!X40=1,"Big Home Win", IF( 'Player Guesses'!X40=2,"Small Home Win",IF( 'Player Guesses'!X40=3,"Draw",IF( 'Player Guesses'!X40=4,"Small Away Win",IF( 'Player Guesses'!X40=5,"Big Away WIn","No Prediction Logged"))))))</f>
        <v>France v England : No Prediction Logged</v>
      </c>
      <c r="U40" t="str">
        <f>_xlfn.CONCAT("Total score for three matches : ",'Player Guesses'!Y40)</f>
        <v xml:space="preserve">Total score for three matches : </v>
      </c>
    </row>
    <row r="41" spans="1:21">
      <c r="A41" t="str">
        <f>'Player Guesses'!A41</f>
        <v>jreid@beckgreener.com</v>
      </c>
      <c r="B41" t="str">
        <f>_xlfn.CONCAT('Player Guesses'!F$3, " : ",IF( 'Player Guesses'!F41=1,"Big Home Win", IF( 'Player Guesses'!F41=2,"Small Home Win",IF( 'Player Guesses'!F41=3,"Draw",IF( 'Player Guesses'!F41=4,"Small Away Win",IF( 'Player Guesses'!F41=5,"Big Away WIn","No Prediction Logged"))))))</f>
        <v>Ireland v Wales : No Prediction Logged</v>
      </c>
      <c r="C41" t="str">
        <f>_xlfn.CONCAT('Player Guesses'!G$3, " : ",IF( 'Player Guesses'!G41=1,"Big Home Win", IF( 'Player Guesses'!G41=2,"Small Home Win",IF( 'Player Guesses'!G41=3,"Draw",IF( 'Player Guesses'!G41=4,"Small Away Win",IF( 'Player Guesses'!G41=5,"Big Away WIn","No Prediction Logged"))))))</f>
        <v>Scotland v England : No Prediction Logged</v>
      </c>
      <c r="D41" t="str">
        <f>_xlfn.CONCAT('Player Guesses'!H$3, " : ",IF( 'Player Guesses'!H41=1,"Big Home Win", IF( 'Player Guesses'!H41=2,"Small Home Win",IF( 'Player Guesses'!H41=3,"Draw",IF( 'Player Guesses'!H41=4,"Small Away Win",IF( 'Player Guesses'!H41=5,"Big Away WIn","No Prediction Logged"))))))</f>
        <v>France v Italy : No Prediction Logged</v>
      </c>
      <c r="E41" t="str">
        <f>_xlfn.CONCAT("Total score for three matches : ",'Player Guesses'!I41)</f>
        <v xml:space="preserve">Total score for three matches : </v>
      </c>
      <c r="F41" t="str">
        <f>_xlfn.CONCAT('Player Guesses'!J$3, " : ",IF( 'Player Guesses'!J41=1,"Big Home Win", IF( 'Player Guesses'!J41=2,"Small Home Win",IF( 'Player Guesses'!J41=3,"Draw",IF( 'Player Guesses'!J41=4,"Small Away Win",IF( 'Player Guesses'!J41=5,"Big Away WIn","No Prediction Logged"))))))</f>
        <v>Wales v Scotland : No Prediction Logged</v>
      </c>
      <c r="G41" t="str">
        <f>_xlfn.CONCAT('Player Guesses'!K$3, " : ",IF( 'Player Guesses'!K41=1,"Big Home Win", IF( 'Player Guesses'!K41=2,"Small Home Win",IF( 'Player Guesses'!K41=3,"Draw",IF( 'Player Guesses'!K41=4,"Small Away Win",IF( 'Player Guesses'!K41=5,"Big Away WIn","No Prediction Logged"))))))</f>
        <v>France v Ireland : No Prediction Logged</v>
      </c>
      <c r="H41" t="str">
        <f>_xlfn.CONCAT('Player Guesses'!L$3, " : ",IF( 'Player Guesses'!L41=1,"Big Home Win", IF( 'Player Guesses'!L41=2,"Small Home Win",IF( 'Player Guesses'!L41=3,"Draw",IF( 'Player Guesses'!L41=4,"Small Away Win",IF( 'Player Guesses'!L41=5,"Big Away WIn","No Prediction Logged"))))))</f>
        <v>Italy v England : No Prediction Logged</v>
      </c>
      <c r="I41" t="str">
        <f>_xlfn.CONCAT("Total score for three matches : ",'Player Guesses'!M41)</f>
        <v xml:space="preserve">Total score for three matches : </v>
      </c>
      <c r="J41" t="str">
        <f>_xlfn.CONCAT('Player Guesses'!N$3, " : ",IF( 'Player Guesses'!N41=1,"Big Home Win", IF( 'Player Guesses'!N41=2,"Small Home Win",IF( 'Player Guesses'!N41=3,"Draw",IF( 'Player Guesses'!N41=4,"Small Away Win",IF( 'Player Guesses'!N41=5,"Big Away WIn","No Prediction Logged"))))))</f>
        <v>Scotland v France : No Prediction Logged</v>
      </c>
      <c r="K41" t="str">
        <f>_xlfn.CONCAT('Player Guesses'!O$3, " : ",IF( 'Player Guesses'!O41=1,"Big Home Win", IF( 'Player Guesses'!O41=2,"Small Home Win",IF( 'Player Guesses'!O41=3,"Draw",IF( 'Player Guesses'!O41=4,"Small Away Win",IF( 'Player Guesses'!O41=5,"Big Away WIn","No Prediction Logged"))))))</f>
        <v>England v Wales : No Prediction Logged</v>
      </c>
      <c r="L41" t="str">
        <f>_xlfn.CONCAT('Player Guesses'!P$3, " : ",IF( 'Player Guesses'!P41=1,"Big Home Win", IF( 'Player Guesses'!P41=2,"Small Home Win",IF( 'Player Guesses'!P41=3,"Draw",IF( 'Player Guesses'!P41=4,"Small Away Win",IF( 'Player Guesses'!P41=5,"Big Away WIn","No Prediction Logged"))))))</f>
        <v>Ireland v Italy : No Prediction Logged</v>
      </c>
      <c r="M41" t="str">
        <f>_xlfn.CONCAT("Total score for three matches : ",'Player Guesses'!Q41)</f>
        <v xml:space="preserve">Total score for three matches : </v>
      </c>
      <c r="N41" t="str">
        <f>_xlfn.CONCAT('Player Guesses'!R$3, " : ",IF( 'Player Guesses'!R41=1,"Big Home Win", IF( 'Player Guesses'!R41=2,"Small Home Win",IF( 'Player Guesses'!R41=3,"Draw",IF( 'Player Guesses'!R41=4,"Small Away Win",IF( 'Player Guesses'!R41=5,"Big Away WIn","No Prediction Logged"))))))</f>
        <v>Wales v France : No Prediction Logged</v>
      </c>
      <c r="O41" t="str">
        <f>_xlfn.CONCAT('Player Guesses'!S$3, " : ",IF( 'Player Guesses'!S41=1,"Big Home Win", IF( 'Player Guesses'!S41=2,"Small Home Win",IF( 'Player Guesses'!S41=3,"Draw",IF( 'Player Guesses'!S41=4,"Small Away Win",IF( 'Player Guesses'!S41=5,"Big Away WIn","No Prediction Logged"))))))</f>
        <v>Italy v Scotland : No Prediction Logged</v>
      </c>
      <c r="P41" t="str">
        <f>_xlfn.CONCAT('Player Guesses'!T$3, " : ",IF( 'Player Guesses'!T41=1,"Big Home Win", IF( 'Player Guesses'!T41=2,"Small Home Win",IF( 'Player Guesses'!T41=3,"Draw",IF( 'Player Guesses'!T41=4,"Small Away Win",IF( 'Player Guesses'!T41=5,"Big Away WIn","No Prediction Logged"))))))</f>
        <v>England v Ireland : No Prediction Logged</v>
      </c>
      <c r="Q41" t="str">
        <f>_xlfn.CONCAT("Total score for three matches : ",'Player Guesses'!U41)</f>
        <v xml:space="preserve">Total score for three matches : </v>
      </c>
      <c r="R41" t="str">
        <f>_xlfn.CONCAT('Player Guesses'!V$3, " : ",IF( 'Player Guesses'!V41=1,"Big Home Win", IF( 'Player Guesses'!V41=2,"Small Home Win",IF( 'Player Guesses'!V41=3,"Draw",IF( 'Player Guesses'!V41=4,"Small Away Win",IF( 'Player Guesses'!V41=5,"Big Away WIn","No Prediction Logged"))))))</f>
        <v>Wales v Italy : No Prediction Logged</v>
      </c>
      <c r="S41" t="str">
        <f>_xlfn.CONCAT('Player Guesses'!W$3, " : ",IF( 'Player Guesses'!W41=1,"Big Home Win", IF( 'Player Guesses'!W41=2,"Small Home Win",IF( 'Player Guesses'!W41=3,"Draw",IF( 'Player Guesses'!W41=4,"Small Away Win",IF( 'Player Guesses'!W41=5,"Big Away WIn","No Prediction Logged"))))))</f>
        <v>Ireland v Scotland : No Prediction Logged</v>
      </c>
      <c r="T41" t="str">
        <f>_xlfn.CONCAT('Player Guesses'!X$3, " : ",IF( 'Player Guesses'!X41=1,"Big Home Win", IF( 'Player Guesses'!X41=2,"Small Home Win",IF( 'Player Guesses'!X41=3,"Draw",IF( 'Player Guesses'!X41=4,"Small Away Win",IF( 'Player Guesses'!X41=5,"Big Away WIn","No Prediction Logged"))))))</f>
        <v>France v England : No Prediction Logged</v>
      </c>
      <c r="U41" t="str">
        <f>_xlfn.CONCAT("Total score for three matches : ",'Player Guesses'!Y41)</f>
        <v xml:space="preserve">Total score for three matches : </v>
      </c>
    </row>
    <row r="42" spans="1:21">
      <c r="A42" t="str">
        <f>'Player Guesses'!A42</f>
        <v>lalsop@beckgreener.com</v>
      </c>
      <c r="B42" t="str">
        <f>_xlfn.CONCAT('Player Guesses'!F$3, " : ",IF( 'Player Guesses'!F42=1,"Big Home Win", IF( 'Player Guesses'!F42=2,"Small Home Win",IF( 'Player Guesses'!F42=3,"Draw",IF( 'Player Guesses'!F42=4,"Small Away Win",IF( 'Player Guesses'!F42=5,"Big Away WIn","No Prediction Logged"))))))</f>
        <v>Ireland v Wales : No Prediction Logged</v>
      </c>
      <c r="C42" t="str">
        <f>_xlfn.CONCAT('Player Guesses'!G$3, " : ",IF( 'Player Guesses'!G42=1,"Big Home Win", IF( 'Player Guesses'!G42=2,"Small Home Win",IF( 'Player Guesses'!G42=3,"Draw",IF( 'Player Guesses'!G42=4,"Small Away Win",IF( 'Player Guesses'!G42=5,"Big Away WIn","No Prediction Logged"))))))</f>
        <v>Scotland v England : No Prediction Logged</v>
      </c>
      <c r="D42" t="str">
        <f>_xlfn.CONCAT('Player Guesses'!H$3, " : ",IF( 'Player Guesses'!H42=1,"Big Home Win", IF( 'Player Guesses'!H42=2,"Small Home Win",IF( 'Player Guesses'!H42=3,"Draw",IF( 'Player Guesses'!H42=4,"Small Away Win",IF( 'Player Guesses'!H42=5,"Big Away WIn","No Prediction Logged"))))))</f>
        <v>France v Italy : No Prediction Logged</v>
      </c>
      <c r="E42" t="str">
        <f>_xlfn.CONCAT("Total score for three matches : ",'Player Guesses'!I42)</f>
        <v xml:space="preserve">Total score for three matches : </v>
      </c>
      <c r="F42" t="str">
        <f>_xlfn.CONCAT('Player Guesses'!J$3, " : ",IF( 'Player Guesses'!J42=1,"Big Home Win", IF( 'Player Guesses'!J42=2,"Small Home Win",IF( 'Player Guesses'!J42=3,"Draw",IF( 'Player Guesses'!J42=4,"Small Away Win",IF( 'Player Guesses'!J42=5,"Big Away WIn","No Prediction Logged"))))))</f>
        <v>Wales v Scotland : No Prediction Logged</v>
      </c>
      <c r="G42" t="str">
        <f>_xlfn.CONCAT('Player Guesses'!K$3, " : ",IF( 'Player Guesses'!K42=1,"Big Home Win", IF( 'Player Guesses'!K42=2,"Small Home Win",IF( 'Player Guesses'!K42=3,"Draw",IF( 'Player Guesses'!K42=4,"Small Away Win",IF( 'Player Guesses'!K42=5,"Big Away WIn","No Prediction Logged"))))))</f>
        <v>France v Ireland : No Prediction Logged</v>
      </c>
      <c r="H42" t="str">
        <f>_xlfn.CONCAT('Player Guesses'!L$3, " : ",IF( 'Player Guesses'!L42=1,"Big Home Win", IF( 'Player Guesses'!L42=2,"Small Home Win",IF( 'Player Guesses'!L42=3,"Draw",IF( 'Player Guesses'!L42=4,"Small Away Win",IF( 'Player Guesses'!L42=5,"Big Away WIn","No Prediction Logged"))))))</f>
        <v>Italy v England : No Prediction Logged</v>
      </c>
      <c r="I42" t="str">
        <f>_xlfn.CONCAT("Total score for three matches : ",'Player Guesses'!M42)</f>
        <v xml:space="preserve">Total score for three matches : </v>
      </c>
      <c r="J42" t="str">
        <f>_xlfn.CONCAT('Player Guesses'!N$3, " : ",IF( 'Player Guesses'!N42=1,"Big Home Win", IF( 'Player Guesses'!N42=2,"Small Home Win",IF( 'Player Guesses'!N42=3,"Draw",IF( 'Player Guesses'!N42=4,"Small Away Win",IF( 'Player Guesses'!N42=5,"Big Away WIn","No Prediction Logged"))))))</f>
        <v>Scotland v France : No Prediction Logged</v>
      </c>
      <c r="K42" t="str">
        <f>_xlfn.CONCAT('Player Guesses'!O$3, " : ",IF( 'Player Guesses'!O42=1,"Big Home Win", IF( 'Player Guesses'!O42=2,"Small Home Win",IF( 'Player Guesses'!O42=3,"Draw",IF( 'Player Guesses'!O42=4,"Small Away Win",IF( 'Player Guesses'!O42=5,"Big Away WIn","No Prediction Logged"))))))</f>
        <v>England v Wales : No Prediction Logged</v>
      </c>
      <c r="L42" t="str">
        <f>_xlfn.CONCAT('Player Guesses'!P$3, " : ",IF( 'Player Guesses'!P42=1,"Big Home Win", IF( 'Player Guesses'!P42=2,"Small Home Win",IF( 'Player Guesses'!P42=3,"Draw",IF( 'Player Guesses'!P42=4,"Small Away Win",IF( 'Player Guesses'!P42=5,"Big Away WIn","No Prediction Logged"))))))</f>
        <v>Ireland v Italy : No Prediction Logged</v>
      </c>
      <c r="M42" t="str">
        <f>_xlfn.CONCAT("Total score for three matches : ",'Player Guesses'!Q42)</f>
        <v xml:space="preserve">Total score for three matches : </v>
      </c>
      <c r="N42" t="str">
        <f>_xlfn.CONCAT('Player Guesses'!R$3, " : ",IF( 'Player Guesses'!R42=1,"Big Home Win", IF( 'Player Guesses'!R42=2,"Small Home Win",IF( 'Player Guesses'!R42=3,"Draw",IF( 'Player Guesses'!R42=4,"Small Away Win",IF( 'Player Guesses'!R42=5,"Big Away WIn","No Prediction Logged"))))))</f>
        <v>Wales v France : No Prediction Logged</v>
      </c>
      <c r="O42" t="str">
        <f>_xlfn.CONCAT('Player Guesses'!S$3, " : ",IF( 'Player Guesses'!S42=1,"Big Home Win", IF( 'Player Guesses'!S42=2,"Small Home Win",IF( 'Player Guesses'!S42=3,"Draw",IF( 'Player Guesses'!S42=4,"Small Away Win",IF( 'Player Guesses'!S42=5,"Big Away WIn","No Prediction Logged"))))))</f>
        <v>Italy v Scotland : No Prediction Logged</v>
      </c>
      <c r="P42" t="str">
        <f>_xlfn.CONCAT('Player Guesses'!T$3, " : ",IF( 'Player Guesses'!T42=1,"Big Home Win", IF( 'Player Guesses'!T42=2,"Small Home Win",IF( 'Player Guesses'!T42=3,"Draw",IF( 'Player Guesses'!T42=4,"Small Away Win",IF( 'Player Guesses'!T42=5,"Big Away WIn","No Prediction Logged"))))))</f>
        <v>England v Ireland : No Prediction Logged</v>
      </c>
      <c r="Q42" t="str">
        <f>_xlfn.CONCAT("Total score for three matches : ",'Player Guesses'!U42)</f>
        <v xml:space="preserve">Total score for three matches : </v>
      </c>
      <c r="R42" t="str">
        <f>_xlfn.CONCAT('Player Guesses'!V$3, " : ",IF( 'Player Guesses'!V42=1,"Big Home Win", IF( 'Player Guesses'!V42=2,"Small Home Win",IF( 'Player Guesses'!V42=3,"Draw",IF( 'Player Guesses'!V42=4,"Small Away Win",IF( 'Player Guesses'!V42=5,"Big Away WIn","No Prediction Logged"))))))</f>
        <v>Wales v Italy : No Prediction Logged</v>
      </c>
      <c r="S42" t="str">
        <f>_xlfn.CONCAT('Player Guesses'!W$3, " : ",IF( 'Player Guesses'!W42=1,"Big Home Win", IF( 'Player Guesses'!W42=2,"Small Home Win",IF( 'Player Guesses'!W42=3,"Draw",IF( 'Player Guesses'!W42=4,"Small Away Win",IF( 'Player Guesses'!W42=5,"Big Away WIn","No Prediction Logged"))))))</f>
        <v>Ireland v Scotland : No Prediction Logged</v>
      </c>
      <c r="T42" t="str">
        <f>_xlfn.CONCAT('Player Guesses'!X$3, " : ",IF( 'Player Guesses'!X42=1,"Big Home Win", IF( 'Player Guesses'!X42=2,"Small Home Win",IF( 'Player Guesses'!X42=3,"Draw",IF( 'Player Guesses'!X42=4,"Small Away Win",IF( 'Player Guesses'!X42=5,"Big Away WIn","No Prediction Logged"))))))</f>
        <v>France v England : No Prediction Logged</v>
      </c>
      <c r="U42" t="str">
        <f>_xlfn.CONCAT("Total score for three matches : ",'Player Guesses'!Y42)</f>
        <v xml:space="preserve">Total score for three matches : </v>
      </c>
    </row>
    <row r="43" spans="1:21">
      <c r="A43" t="str">
        <f>'Player Guesses'!A43</f>
        <v>morgan.burrows1356@googlemail.com</v>
      </c>
      <c r="B43" t="str">
        <f>_xlfn.CONCAT('Player Guesses'!F$3, " : ",IF( 'Player Guesses'!F43=1,"Big Home Win", IF( 'Player Guesses'!F43=2,"Small Home Win",IF( 'Player Guesses'!F43=3,"Draw",IF( 'Player Guesses'!F43=4,"Small Away Win",IF( 'Player Guesses'!F43=5,"Big Away WIn","No Prediction Logged"))))))</f>
        <v>Ireland v Wales : No Prediction Logged</v>
      </c>
      <c r="C43" t="str">
        <f>_xlfn.CONCAT('Player Guesses'!G$3, " : ",IF( 'Player Guesses'!G43=1,"Big Home Win", IF( 'Player Guesses'!G43=2,"Small Home Win",IF( 'Player Guesses'!G43=3,"Draw",IF( 'Player Guesses'!G43=4,"Small Away Win",IF( 'Player Guesses'!G43=5,"Big Away WIn","No Prediction Logged"))))))</f>
        <v>Scotland v England : No Prediction Logged</v>
      </c>
      <c r="D43" t="str">
        <f>_xlfn.CONCAT('Player Guesses'!H$3, " : ",IF( 'Player Guesses'!H43=1,"Big Home Win", IF( 'Player Guesses'!H43=2,"Small Home Win",IF( 'Player Guesses'!H43=3,"Draw",IF( 'Player Guesses'!H43=4,"Small Away Win",IF( 'Player Guesses'!H43=5,"Big Away WIn","No Prediction Logged"))))))</f>
        <v>France v Italy : No Prediction Logged</v>
      </c>
      <c r="E43" t="str">
        <f>_xlfn.CONCAT("Total score for three matches : ",'Player Guesses'!I43)</f>
        <v xml:space="preserve">Total score for three matches : </v>
      </c>
      <c r="F43" t="str">
        <f>_xlfn.CONCAT('Player Guesses'!J$3, " : ",IF( 'Player Guesses'!J43=1,"Big Home Win", IF( 'Player Guesses'!J43=2,"Small Home Win",IF( 'Player Guesses'!J43=3,"Draw",IF( 'Player Guesses'!J43=4,"Small Away Win",IF( 'Player Guesses'!J43=5,"Big Away WIn","No Prediction Logged"))))))</f>
        <v>Wales v Scotland : No Prediction Logged</v>
      </c>
      <c r="G43" t="str">
        <f>_xlfn.CONCAT('Player Guesses'!K$3, " : ",IF( 'Player Guesses'!K43=1,"Big Home Win", IF( 'Player Guesses'!K43=2,"Small Home Win",IF( 'Player Guesses'!K43=3,"Draw",IF( 'Player Guesses'!K43=4,"Small Away Win",IF( 'Player Guesses'!K43=5,"Big Away WIn","No Prediction Logged"))))))</f>
        <v>France v Ireland : No Prediction Logged</v>
      </c>
      <c r="H43" t="str">
        <f>_xlfn.CONCAT('Player Guesses'!L$3, " : ",IF( 'Player Guesses'!L43=1,"Big Home Win", IF( 'Player Guesses'!L43=2,"Small Home Win",IF( 'Player Guesses'!L43=3,"Draw",IF( 'Player Guesses'!L43=4,"Small Away Win",IF( 'Player Guesses'!L43=5,"Big Away WIn","No Prediction Logged"))))))</f>
        <v>Italy v England : No Prediction Logged</v>
      </c>
      <c r="I43" t="str">
        <f>_xlfn.CONCAT("Total score for three matches : ",'Player Guesses'!M43)</f>
        <v xml:space="preserve">Total score for three matches : </v>
      </c>
      <c r="J43" t="str">
        <f>_xlfn.CONCAT('Player Guesses'!N$3, " : ",IF( 'Player Guesses'!N43=1,"Big Home Win", IF( 'Player Guesses'!N43=2,"Small Home Win",IF( 'Player Guesses'!N43=3,"Draw",IF( 'Player Guesses'!N43=4,"Small Away Win",IF( 'Player Guesses'!N43=5,"Big Away WIn","No Prediction Logged"))))))</f>
        <v>Scotland v France : No Prediction Logged</v>
      </c>
      <c r="K43" t="str">
        <f>_xlfn.CONCAT('Player Guesses'!O$3, " : ",IF( 'Player Guesses'!O43=1,"Big Home Win", IF( 'Player Guesses'!O43=2,"Small Home Win",IF( 'Player Guesses'!O43=3,"Draw",IF( 'Player Guesses'!O43=4,"Small Away Win",IF( 'Player Guesses'!O43=5,"Big Away WIn","No Prediction Logged"))))))</f>
        <v>England v Wales : No Prediction Logged</v>
      </c>
      <c r="L43" t="str">
        <f>_xlfn.CONCAT('Player Guesses'!P$3, " : ",IF( 'Player Guesses'!P43=1,"Big Home Win", IF( 'Player Guesses'!P43=2,"Small Home Win",IF( 'Player Guesses'!P43=3,"Draw",IF( 'Player Guesses'!P43=4,"Small Away Win",IF( 'Player Guesses'!P43=5,"Big Away WIn","No Prediction Logged"))))))</f>
        <v>Ireland v Italy : No Prediction Logged</v>
      </c>
      <c r="M43" t="str">
        <f>_xlfn.CONCAT("Total score for three matches : ",'Player Guesses'!Q43)</f>
        <v xml:space="preserve">Total score for three matches : </v>
      </c>
      <c r="N43" t="str">
        <f>_xlfn.CONCAT('Player Guesses'!R$3, " : ",IF( 'Player Guesses'!R43=1,"Big Home Win", IF( 'Player Guesses'!R43=2,"Small Home Win",IF( 'Player Guesses'!R43=3,"Draw",IF( 'Player Guesses'!R43=4,"Small Away Win",IF( 'Player Guesses'!R43=5,"Big Away WIn","No Prediction Logged"))))))</f>
        <v>Wales v France : No Prediction Logged</v>
      </c>
      <c r="O43" t="str">
        <f>_xlfn.CONCAT('Player Guesses'!S$3, " : ",IF( 'Player Guesses'!S43=1,"Big Home Win", IF( 'Player Guesses'!S43=2,"Small Home Win",IF( 'Player Guesses'!S43=3,"Draw",IF( 'Player Guesses'!S43=4,"Small Away Win",IF( 'Player Guesses'!S43=5,"Big Away WIn","No Prediction Logged"))))))</f>
        <v>Italy v Scotland : No Prediction Logged</v>
      </c>
      <c r="P43" t="str">
        <f>_xlfn.CONCAT('Player Guesses'!T$3, " : ",IF( 'Player Guesses'!T43=1,"Big Home Win", IF( 'Player Guesses'!T43=2,"Small Home Win",IF( 'Player Guesses'!T43=3,"Draw",IF( 'Player Guesses'!T43=4,"Small Away Win",IF( 'Player Guesses'!T43=5,"Big Away WIn","No Prediction Logged"))))))</f>
        <v>England v Ireland : No Prediction Logged</v>
      </c>
      <c r="Q43" t="str">
        <f>_xlfn.CONCAT("Total score for three matches : ",'Player Guesses'!U43)</f>
        <v xml:space="preserve">Total score for three matches : </v>
      </c>
      <c r="R43" t="str">
        <f>_xlfn.CONCAT('Player Guesses'!V$3, " : ",IF( 'Player Guesses'!V43=1,"Big Home Win", IF( 'Player Guesses'!V43=2,"Small Home Win",IF( 'Player Guesses'!V43=3,"Draw",IF( 'Player Guesses'!V43=4,"Small Away Win",IF( 'Player Guesses'!V43=5,"Big Away WIn","No Prediction Logged"))))))</f>
        <v>Wales v Italy : No Prediction Logged</v>
      </c>
      <c r="S43" t="str">
        <f>_xlfn.CONCAT('Player Guesses'!W$3, " : ",IF( 'Player Guesses'!W43=1,"Big Home Win", IF( 'Player Guesses'!W43=2,"Small Home Win",IF( 'Player Guesses'!W43=3,"Draw",IF( 'Player Guesses'!W43=4,"Small Away Win",IF( 'Player Guesses'!W43=5,"Big Away WIn","No Prediction Logged"))))))</f>
        <v>Ireland v Scotland : No Prediction Logged</v>
      </c>
      <c r="T43" t="str">
        <f>_xlfn.CONCAT('Player Guesses'!X$3, " : ",IF( 'Player Guesses'!X43=1,"Big Home Win", IF( 'Player Guesses'!X43=2,"Small Home Win",IF( 'Player Guesses'!X43=3,"Draw",IF( 'Player Guesses'!X43=4,"Small Away Win",IF( 'Player Guesses'!X43=5,"Big Away WIn","No Prediction Logged"))))))</f>
        <v>France v England : No Prediction Logged</v>
      </c>
      <c r="U43" t="str">
        <f>_xlfn.CONCAT("Total score for three matches : ",'Player Guesses'!Y43)</f>
        <v xml:space="preserve">Total score for three matches : </v>
      </c>
    </row>
    <row r="44" spans="1:21">
      <c r="A44" t="str">
        <f>'Player Guesses'!A44</f>
        <v>nbebbington@beckgreener.com</v>
      </c>
      <c r="B44" t="str">
        <f>_xlfn.CONCAT('Player Guesses'!F$3, " : ",IF( 'Player Guesses'!F44=1,"Big Home Win", IF( 'Player Guesses'!F44=2,"Small Home Win",IF( 'Player Guesses'!F44=3,"Draw",IF( 'Player Guesses'!F44=4,"Small Away Win",IF( 'Player Guesses'!F44=5,"Big Away WIn","No Prediction Logged"))))))</f>
        <v>Ireland v Wales : No Prediction Logged</v>
      </c>
      <c r="C44" t="str">
        <f>_xlfn.CONCAT('Player Guesses'!G$3, " : ",IF( 'Player Guesses'!G44=1,"Big Home Win", IF( 'Player Guesses'!G44=2,"Small Home Win",IF( 'Player Guesses'!G44=3,"Draw",IF( 'Player Guesses'!G44=4,"Small Away Win",IF( 'Player Guesses'!G44=5,"Big Away WIn","No Prediction Logged"))))))</f>
        <v>Scotland v England : No Prediction Logged</v>
      </c>
      <c r="D44" t="str">
        <f>_xlfn.CONCAT('Player Guesses'!H$3, " : ",IF( 'Player Guesses'!H44=1,"Big Home Win", IF( 'Player Guesses'!H44=2,"Small Home Win",IF( 'Player Guesses'!H44=3,"Draw",IF( 'Player Guesses'!H44=4,"Small Away Win",IF( 'Player Guesses'!H44=5,"Big Away WIn","No Prediction Logged"))))))</f>
        <v>France v Italy : No Prediction Logged</v>
      </c>
      <c r="E44" t="str">
        <f>_xlfn.CONCAT("Total score for three matches : ",'Player Guesses'!I44)</f>
        <v xml:space="preserve">Total score for three matches : </v>
      </c>
      <c r="F44" t="str">
        <f>_xlfn.CONCAT('Player Guesses'!J$3, " : ",IF( 'Player Guesses'!J44=1,"Big Home Win", IF( 'Player Guesses'!J44=2,"Small Home Win",IF( 'Player Guesses'!J44=3,"Draw",IF( 'Player Guesses'!J44=4,"Small Away Win",IF( 'Player Guesses'!J44=5,"Big Away WIn","No Prediction Logged"))))))</f>
        <v>Wales v Scotland : No Prediction Logged</v>
      </c>
      <c r="G44" t="str">
        <f>_xlfn.CONCAT('Player Guesses'!K$3, " : ",IF( 'Player Guesses'!K44=1,"Big Home Win", IF( 'Player Guesses'!K44=2,"Small Home Win",IF( 'Player Guesses'!K44=3,"Draw",IF( 'Player Guesses'!K44=4,"Small Away Win",IF( 'Player Guesses'!K44=5,"Big Away WIn","No Prediction Logged"))))))</f>
        <v>France v Ireland : No Prediction Logged</v>
      </c>
      <c r="H44" t="str">
        <f>_xlfn.CONCAT('Player Guesses'!L$3, " : ",IF( 'Player Guesses'!L44=1,"Big Home Win", IF( 'Player Guesses'!L44=2,"Small Home Win",IF( 'Player Guesses'!L44=3,"Draw",IF( 'Player Guesses'!L44=4,"Small Away Win",IF( 'Player Guesses'!L44=5,"Big Away WIn","No Prediction Logged"))))))</f>
        <v>Italy v England : No Prediction Logged</v>
      </c>
      <c r="I44" t="str">
        <f>_xlfn.CONCAT("Total score for three matches : ",'Player Guesses'!M44)</f>
        <v xml:space="preserve">Total score for three matches : </v>
      </c>
      <c r="J44" t="str">
        <f>_xlfn.CONCAT('Player Guesses'!N$3, " : ",IF( 'Player Guesses'!N44=1,"Big Home Win", IF( 'Player Guesses'!N44=2,"Small Home Win",IF( 'Player Guesses'!N44=3,"Draw",IF( 'Player Guesses'!N44=4,"Small Away Win",IF( 'Player Guesses'!N44=5,"Big Away WIn","No Prediction Logged"))))))</f>
        <v>Scotland v France : No Prediction Logged</v>
      </c>
      <c r="K44" t="str">
        <f>_xlfn.CONCAT('Player Guesses'!O$3, " : ",IF( 'Player Guesses'!O44=1,"Big Home Win", IF( 'Player Guesses'!O44=2,"Small Home Win",IF( 'Player Guesses'!O44=3,"Draw",IF( 'Player Guesses'!O44=4,"Small Away Win",IF( 'Player Guesses'!O44=5,"Big Away WIn","No Prediction Logged"))))))</f>
        <v>England v Wales : No Prediction Logged</v>
      </c>
      <c r="L44" t="str">
        <f>_xlfn.CONCAT('Player Guesses'!P$3, " : ",IF( 'Player Guesses'!P44=1,"Big Home Win", IF( 'Player Guesses'!P44=2,"Small Home Win",IF( 'Player Guesses'!P44=3,"Draw",IF( 'Player Guesses'!P44=4,"Small Away Win",IF( 'Player Guesses'!P44=5,"Big Away WIn","No Prediction Logged"))))))</f>
        <v>Ireland v Italy : No Prediction Logged</v>
      </c>
      <c r="M44" t="str">
        <f>_xlfn.CONCAT("Total score for three matches : ",'Player Guesses'!Q44)</f>
        <v xml:space="preserve">Total score for three matches : </v>
      </c>
      <c r="N44" t="str">
        <f>_xlfn.CONCAT('Player Guesses'!R$3, " : ",IF( 'Player Guesses'!R44=1,"Big Home Win", IF( 'Player Guesses'!R44=2,"Small Home Win",IF( 'Player Guesses'!R44=3,"Draw",IF( 'Player Guesses'!R44=4,"Small Away Win",IF( 'Player Guesses'!R44=5,"Big Away WIn","No Prediction Logged"))))))</f>
        <v>Wales v France : No Prediction Logged</v>
      </c>
      <c r="O44" t="str">
        <f>_xlfn.CONCAT('Player Guesses'!S$3, " : ",IF( 'Player Guesses'!S44=1,"Big Home Win", IF( 'Player Guesses'!S44=2,"Small Home Win",IF( 'Player Guesses'!S44=3,"Draw",IF( 'Player Guesses'!S44=4,"Small Away Win",IF( 'Player Guesses'!S44=5,"Big Away WIn","No Prediction Logged"))))))</f>
        <v>Italy v Scotland : No Prediction Logged</v>
      </c>
      <c r="P44" t="str">
        <f>_xlfn.CONCAT('Player Guesses'!T$3, " : ",IF( 'Player Guesses'!T44=1,"Big Home Win", IF( 'Player Guesses'!T44=2,"Small Home Win",IF( 'Player Guesses'!T44=3,"Draw",IF( 'Player Guesses'!T44=4,"Small Away Win",IF( 'Player Guesses'!T44=5,"Big Away WIn","No Prediction Logged"))))))</f>
        <v>England v Ireland : No Prediction Logged</v>
      </c>
      <c r="Q44" t="str">
        <f>_xlfn.CONCAT("Total score for three matches : ",'Player Guesses'!U44)</f>
        <v xml:space="preserve">Total score for three matches : </v>
      </c>
      <c r="R44" t="str">
        <f>_xlfn.CONCAT('Player Guesses'!V$3, " : ",IF( 'Player Guesses'!V44=1,"Big Home Win", IF( 'Player Guesses'!V44=2,"Small Home Win",IF( 'Player Guesses'!V44=3,"Draw",IF( 'Player Guesses'!V44=4,"Small Away Win",IF( 'Player Guesses'!V44=5,"Big Away WIn","No Prediction Logged"))))))</f>
        <v>Wales v Italy : No Prediction Logged</v>
      </c>
      <c r="S44" t="str">
        <f>_xlfn.CONCAT('Player Guesses'!W$3, " : ",IF( 'Player Guesses'!W44=1,"Big Home Win", IF( 'Player Guesses'!W44=2,"Small Home Win",IF( 'Player Guesses'!W44=3,"Draw",IF( 'Player Guesses'!W44=4,"Small Away Win",IF( 'Player Guesses'!W44=5,"Big Away WIn","No Prediction Logged"))))))</f>
        <v>Ireland v Scotland : No Prediction Logged</v>
      </c>
      <c r="T44" t="str">
        <f>_xlfn.CONCAT('Player Guesses'!X$3, " : ",IF( 'Player Guesses'!X44=1,"Big Home Win", IF( 'Player Guesses'!X44=2,"Small Home Win",IF( 'Player Guesses'!X44=3,"Draw",IF( 'Player Guesses'!X44=4,"Small Away Win",IF( 'Player Guesses'!X44=5,"Big Away WIn","No Prediction Logged"))))))</f>
        <v>France v England : No Prediction Logged</v>
      </c>
      <c r="U44" t="str">
        <f>_xlfn.CONCAT("Total score for three matches : ",'Player Guesses'!Y44)</f>
        <v xml:space="preserve">Total score for three matches : </v>
      </c>
    </row>
    <row r="45" spans="1:21">
      <c r="A45" t="str">
        <f>'Player Guesses'!A45</f>
        <v>ppatel@beckgreener.com</v>
      </c>
      <c r="B45" t="str">
        <f>_xlfn.CONCAT('Player Guesses'!F$3, " : ",IF( 'Player Guesses'!F45=1,"Big Home Win", IF( 'Player Guesses'!F45=2,"Small Home Win",IF( 'Player Guesses'!F45=3,"Draw",IF( 'Player Guesses'!F45=4,"Small Away Win",IF( 'Player Guesses'!F45=5,"Big Away WIn","No Prediction Logged"))))))</f>
        <v>Ireland v Wales : No Prediction Logged</v>
      </c>
      <c r="C45" t="str">
        <f>_xlfn.CONCAT('Player Guesses'!G$3, " : ",IF( 'Player Guesses'!G45=1,"Big Home Win", IF( 'Player Guesses'!G45=2,"Small Home Win",IF( 'Player Guesses'!G45=3,"Draw",IF( 'Player Guesses'!G45=4,"Small Away Win",IF( 'Player Guesses'!G45=5,"Big Away WIn","No Prediction Logged"))))))</f>
        <v>Scotland v England : No Prediction Logged</v>
      </c>
      <c r="D45" t="str">
        <f>_xlfn.CONCAT('Player Guesses'!H$3, " : ",IF( 'Player Guesses'!H45=1,"Big Home Win", IF( 'Player Guesses'!H45=2,"Small Home Win",IF( 'Player Guesses'!H45=3,"Draw",IF( 'Player Guesses'!H45=4,"Small Away Win",IF( 'Player Guesses'!H45=5,"Big Away WIn","No Prediction Logged"))))))</f>
        <v>France v Italy : No Prediction Logged</v>
      </c>
      <c r="E45" t="str">
        <f>_xlfn.CONCAT("Total score for three matches : ",'Player Guesses'!I45)</f>
        <v xml:space="preserve">Total score for three matches : </v>
      </c>
      <c r="F45" t="str">
        <f>_xlfn.CONCAT('Player Guesses'!J$3, " : ",IF( 'Player Guesses'!J45=1,"Big Home Win", IF( 'Player Guesses'!J45=2,"Small Home Win",IF( 'Player Guesses'!J45=3,"Draw",IF( 'Player Guesses'!J45=4,"Small Away Win",IF( 'Player Guesses'!J45=5,"Big Away WIn","No Prediction Logged"))))))</f>
        <v>Wales v Scotland : No Prediction Logged</v>
      </c>
      <c r="G45" t="str">
        <f>_xlfn.CONCAT('Player Guesses'!K$3, " : ",IF( 'Player Guesses'!K45=1,"Big Home Win", IF( 'Player Guesses'!K45=2,"Small Home Win",IF( 'Player Guesses'!K45=3,"Draw",IF( 'Player Guesses'!K45=4,"Small Away Win",IF( 'Player Guesses'!K45=5,"Big Away WIn","No Prediction Logged"))))))</f>
        <v>France v Ireland : No Prediction Logged</v>
      </c>
      <c r="H45" t="str">
        <f>_xlfn.CONCAT('Player Guesses'!L$3, " : ",IF( 'Player Guesses'!L45=1,"Big Home Win", IF( 'Player Guesses'!L45=2,"Small Home Win",IF( 'Player Guesses'!L45=3,"Draw",IF( 'Player Guesses'!L45=4,"Small Away Win",IF( 'Player Guesses'!L45=5,"Big Away WIn","No Prediction Logged"))))))</f>
        <v>Italy v England : No Prediction Logged</v>
      </c>
      <c r="I45" t="str">
        <f>_xlfn.CONCAT("Total score for three matches : ",'Player Guesses'!M45)</f>
        <v xml:space="preserve">Total score for three matches : </v>
      </c>
      <c r="J45" t="str">
        <f>_xlfn.CONCAT('Player Guesses'!N$3, " : ",IF( 'Player Guesses'!N45=1,"Big Home Win", IF( 'Player Guesses'!N45=2,"Small Home Win",IF( 'Player Guesses'!N45=3,"Draw",IF( 'Player Guesses'!N45=4,"Small Away Win",IF( 'Player Guesses'!N45=5,"Big Away WIn","No Prediction Logged"))))))</f>
        <v>Scotland v France : No Prediction Logged</v>
      </c>
      <c r="K45" t="str">
        <f>_xlfn.CONCAT('Player Guesses'!O$3, " : ",IF( 'Player Guesses'!O45=1,"Big Home Win", IF( 'Player Guesses'!O45=2,"Small Home Win",IF( 'Player Guesses'!O45=3,"Draw",IF( 'Player Guesses'!O45=4,"Small Away Win",IF( 'Player Guesses'!O45=5,"Big Away WIn","No Prediction Logged"))))))</f>
        <v>England v Wales : No Prediction Logged</v>
      </c>
      <c r="L45" t="str">
        <f>_xlfn.CONCAT('Player Guesses'!P$3, " : ",IF( 'Player Guesses'!P45=1,"Big Home Win", IF( 'Player Guesses'!P45=2,"Small Home Win",IF( 'Player Guesses'!P45=3,"Draw",IF( 'Player Guesses'!P45=4,"Small Away Win",IF( 'Player Guesses'!P45=5,"Big Away WIn","No Prediction Logged"))))))</f>
        <v>Ireland v Italy : No Prediction Logged</v>
      </c>
      <c r="M45" t="str">
        <f>_xlfn.CONCAT("Total score for three matches : ",'Player Guesses'!Q45)</f>
        <v xml:space="preserve">Total score for three matches : </v>
      </c>
      <c r="N45" t="str">
        <f>_xlfn.CONCAT('Player Guesses'!R$3, " : ",IF( 'Player Guesses'!R45=1,"Big Home Win", IF( 'Player Guesses'!R45=2,"Small Home Win",IF( 'Player Guesses'!R45=3,"Draw",IF( 'Player Guesses'!R45=4,"Small Away Win",IF( 'Player Guesses'!R45=5,"Big Away WIn","No Prediction Logged"))))))</f>
        <v>Wales v France : No Prediction Logged</v>
      </c>
      <c r="O45" t="str">
        <f>_xlfn.CONCAT('Player Guesses'!S$3, " : ",IF( 'Player Guesses'!S45=1,"Big Home Win", IF( 'Player Guesses'!S45=2,"Small Home Win",IF( 'Player Guesses'!S45=3,"Draw",IF( 'Player Guesses'!S45=4,"Small Away Win",IF( 'Player Guesses'!S45=5,"Big Away WIn","No Prediction Logged"))))))</f>
        <v>Italy v Scotland : No Prediction Logged</v>
      </c>
      <c r="P45" t="str">
        <f>_xlfn.CONCAT('Player Guesses'!T$3, " : ",IF( 'Player Guesses'!T45=1,"Big Home Win", IF( 'Player Guesses'!T45=2,"Small Home Win",IF( 'Player Guesses'!T45=3,"Draw",IF( 'Player Guesses'!T45=4,"Small Away Win",IF( 'Player Guesses'!T45=5,"Big Away WIn","No Prediction Logged"))))))</f>
        <v>England v Ireland : No Prediction Logged</v>
      </c>
      <c r="Q45" t="str">
        <f>_xlfn.CONCAT("Total score for three matches : ",'Player Guesses'!U45)</f>
        <v xml:space="preserve">Total score for three matches : </v>
      </c>
      <c r="R45" t="str">
        <f>_xlfn.CONCAT('Player Guesses'!V$3, " : ",IF( 'Player Guesses'!V45=1,"Big Home Win", IF( 'Player Guesses'!V45=2,"Small Home Win",IF( 'Player Guesses'!V45=3,"Draw",IF( 'Player Guesses'!V45=4,"Small Away Win",IF( 'Player Guesses'!V45=5,"Big Away WIn","No Prediction Logged"))))))</f>
        <v>Wales v Italy : No Prediction Logged</v>
      </c>
      <c r="S45" t="str">
        <f>_xlfn.CONCAT('Player Guesses'!W$3, " : ",IF( 'Player Guesses'!W45=1,"Big Home Win", IF( 'Player Guesses'!W45=2,"Small Home Win",IF( 'Player Guesses'!W45=3,"Draw",IF( 'Player Guesses'!W45=4,"Small Away Win",IF( 'Player Guesses'!W45=5,"Big Away WIn","No Prediction Logged"))))))</f>
        <v>Ireland v Scotland : No Prediction Logged</v>
      </c>
      <c r="T45" t="str">
        <f>_xlfn.CONCAT('Player Guesses'!X$3, " : ",IF( 'Player Guesses'!X45=1,"Big Home Win", IF( 'Player Guesses'!X45=2,"Small Home Win",IF( 'Player Guesses'!X45=3,"Draw",IF( 'Player Guesses'!X45=4,"Small Away Win",IF( 'Player Guesses'!X45=5,"Big Away WIn","No Prediction Logged"))))))</f>
        <v>France v England : No Prediction Logged</v>
      </c>
      <c r="U45" t="str">
        <f>_xlfn.CONCAT("Total score for three matches : ",'Player Guesses'!Y45)</f>
        <v xml:space="preserve">Total score for three matches : </v>
      </c>
    </row>
    <row r="46" spans="1:21">
      <c r="A46" t="str">
        <f>'Player Guesses'!A46</f>
        <v>slawlor@beckgreener.com</v>
      </c>
      <c r="B46" t="str">
        <f>_xlfn.CONCAT('Player Guesses'!F$3, " : ",IF( 'Player Guesses'!F46=1,"Big Home Win", IF( 'Player Guesses'!F46=2,"Small Home Win",IF( 'Player Guesses'!F46=3,"Draw",IF( 'Player Guesses'!F46=4,"Small Away Win",IF( 'Player Guesses'!F46=5,"Big Away WIn","No Prediction Logged"))))))</f>
        <v>Ireland v Wales : No Prediction Logged</v>
      </c>
      <c r="C46" t="str">
        <f>_xlfn.CONCAT('Player Guesses'!G$3, " : ",IF( 'Player Guesses'!G46=1,"Big Home Win", IF( 'Player Guesses'!G46=2,"Small Home Win",IF( 'Player Guesses'!G46=3,"Draw",IF( 'Player Guesses'!G46=4,"Small Away Win",IF( 'Player Guesses'!G46=5,"Big Away WIn","No Prediction Logged"))))))</f>
        <v>Scotland v England : No Prediction Logged</v>
      </c>
      <c r="D46" t="str">
        <f>_xlfn.CONCAT('Player Guesses'!H$3, " : ",IF( 'Player Guesses'!H46=1,"Big Home Win", IF( 'Player Guesses'!H46=2,"Small Home Win",IF( 'Player Guesses'!H46=3,"Draw",IF( 'Player Guesses'!H46=4,"Small Away Win",IF( 'Player Guesses'!H46=5,"Big Away WIn","No Prediction Logged"))))))</f>
        <v>France v Italy : No Prediction Logged</v>
      </c>
      <c r="E46" t="str">
        <f>_xlfn.CONCAT("Total score for three matches : ",'Player Guesses'!I46)</f>
        <v xml:space="preserve">Total score for three matches : </v>
      </c>
      <c r="F46" t="str">
        <f>_xlfn.CONCAT('Player Guesses'!J$3, " : ",IF( 'Player Guesses'!J46=1,"Big Home Win", IF( 'Player Guesses'!J46=2,"Small Home Win",IF( 'Player Guesses'!J46=3,"Draw",IF( 'Player Guesses'!J46=4,"Small Away Win",IF( 'Player Guesses'!J46=5,"Big Away WIn","No Prediction Logged"))))))</f>
        <v>Wales v Scotland : No Prediction Logged</v>
      </c>
      <c r="G46" t="str">
        <f>_xlfn.CONCAT('Player Guesses'!K$3, " : ",IF( 'Player Guesses'!K46=1,"Big Home Win", IF( 'Player Guesses'!K46=2,"Small Home Win",IF( 'Player Guesses'!K46=3,"Draw",IF( 'Player Guesses'!K46=4,"Small Away Win",IF( 'Player Guesses'!K46=5,"Big Away WIn","No Prediction Logged"))))))</f>
        <v>France v Ireland : No Prediction Logged</v>
      </c>
      <c r="H46" t="str">
        <f>_xlfn.CONCAT('Player Guesses'!L$3, " : ",IF( 'Player Guesses'!L46=1,"Big Home Win", IF( 'Player Guesses'!L46=2,"Small Home Win",IF( 'Player Guesses'!L46=3,"Draw",IF( 'Player Guesses'!L46=4,"Small Away Win",IF( 'Player Guesses'!L46=5,"Big Away WIn","No Prediction Logged"))))))</f>
        <v>Italy v England : No Prediction Logged</v>
      </c>
      <c r="I46" t="str">
        <f>_xlfn.CONCAT("Total score for three matches : ",'Player Guesses'!M46)</f>
        <v xml:space="preserve">Total score for three matches : </v>
      </c>
      <c r="J46" t="str">
        <f>_xlfn.CONCAT('Player Guesses'!N$3, " : ",IF( 'Player Guesses'!N46=1,"Big Home Win", IF( 'Player Guesses'!N46=2,"Small Home Win",IF( 'Player Guesses'!N46=3,"Draw",IF( 'Player Guesses'!N46=4,"Small Away Win",IF( 'Player Guesses'!N46=5,"Big Away WIn","No Prediction Logged"))))))</f>
        <v>Scotland v France : No Prediction Logged</v>
      </c>
      <c r="K46" t="str">
        <f>_xlfn.CONCAT('Player Guesses'!O$3, " : ",IF( 'Player Guesses'!O46=1,"Big Home Win", IF( 'Player Guesses'!O46=2,"Small Home Win",IF( 'Player Guesses'!O46=3,"Draw",IF( 'Player Guesses'!O46=4,"Small Away Win",IF( 'Player Guesses'!O46=5,"Big Away WIn","No Prediction Logged"))))))</f>
        <v>England v Wales : No Prediction Logged</v>
      </c>
      <c r="L46" t="str">
        <f>_xlfn.CONCAT('Player Guesses'!P$3, " : ",IF( 'Player Guesses'!P46=1,"Big Home Win", IF( 'Player Guesses'!P46=2,"Small Home Win",IF( 'Player Guesses'!P46=3,"Draw",IF( 'Player Guesses'!P46=4,"Small Away Win",IF( 'Player Guesses'!P46=5,"Big Away WIn","No Prediction Logged"))))))</f>
        <v>Ireland v Italy : No Prediction Logged</v>
      </c>
      <c r="M46" t="str">
        <f>_xlfn.CONCAT("Total score for three matches : ",'Player Guesses'!Q46)</f>
        <v xml:space="preserve">Total score for three matches : </v>
      </c>
      <c r="N46" t="str">
        <f>_xlfn.CONCAT('Player Guesses'!R$3, " : ",IF( 'Player Guesses'!R46=1,"Big Home Win", IF( 'Player Guesses'!R46=2,"Small Home Win",IF( 'Player Guesses'!R46=3,"Draw",IF( 'Player Guesses'!R46=4,"Small Away Win",IF( 'Player Guesses'!R46=5,"Big Away WIn","No Prediction Logged"))))))</f>
        <v>Wales v France : No Prediction Logged</v>
      </c>
      <c r="O46" t="str">
        <f>_xlfn.CONCAT('Player Guesses'!S$3, " : ",IF( 'Player Guesses'!S46=1,"Big Home Win", IF( 'Player Guesses'!S46=2,"Small Home Win",IF( 'Player Guesses'!S46=3,"Draw",IF( 'Player Guesses'!S46=4,"Small Away Win",IF( 'Player Guesses'!S46=5,"Big Away WIn","No Prediction Logged"))))))</f>
        <v>Italy v Scotland : No Prediction Logged</v>
      </c>
      <c r="P46" t="str">
        <f>_xlfn.CONCAT('Player Guesses'!T$3, " : ",IF( 'Player Guesses'!T46=1,"Big Home Win", IF( 'Player Guesses'!T46=2,"Small Home Win",IF( 'Player Guesses'!T46=3,"Draw",IF( 'Player Guesses'!T46=4,"Small Away Win",IF( 'Player Guesses'!T46=5,"Big Away WIn","No Prediction Logged"))))))</f>
        <v>England v Ireland : No Prediction Logged</v>
      </c>
      <c r="Q46" t="str">
        <f>_xlfn.CONCAT("Total score for three matches : ",'Player Guesses'!U46)</f>
        <v xml:space="preserve">Total score for three matches : </v>
      </c>
      <c r="R46" t="str">
        <f>_xlfn.CONCAT('Player Guesses'!V$3, " : ",IF( 'Player Guesses'!V46=1,"Big Home Win", IF( 'Player Guesses'!V46=2,"Small Home Win",IF( 'Player Guesses'!V46=3,"Draw",IF( 'Player Guesses'!V46=4,"Small Away Win",IF( 'Player Guesses'!V46=5,"Big Away WIn","No Prediction Logged"))))))</f>
        <v>Wales v Italy : No Prediction Logged</v>
      </c>
      <c r="S46" t="str">
        <f>_xlfn.CONCAT('Player Guesses'!W$3, " : ",IF( 'Player Guesses'!W46=1,"Big Home Win", IF( 'Player Guesses'!W46=2,"Small Home Win",IF( 'Player Guesses'!W46=3,"Draw",IF( 'Player Guesses'!W46=4,"Small Away Win",IF( 'Player Guesses'!W46=5,"Big Away WIn","No Prediction Logged"))))))</f>
        <v>Ireland v Scotland : No Prediction Logged</v>
      </c>
      <c r="T46" t="str">
        <f>_xlfn.CONCAT('Player Guesses'!X$3, " : ",IF( 'Player Guesses'!X46=1,"Big Home Win", IF( 'Player Guesses'!X46=2,"Small Home Win",IF( 'Player Guesses'!X46=3,"Draw",IF( 'Player Guesses'!X46=4,"Small Away Win",IF( 'Player Guesses'!X46=5,"Big Away WIn","No Prediction Logged"))))))</f>
        <v>France v England : No Prediction Logged</v>
      </c>
      <c r="U46" t="str">
        <f>_xlfn.CONCAT("Total score for three matches : ",'Player Guesses'!Y46)</f>
        <v xml:space="preserve">Total score for three matches : </v>
      </c>
    </row>
    <row r="47" spans="1:21">
      <c r="A47" t="str">
        <f>'Player Guesses'!A47</f>
        <v>shorridge@beckgreener.com</v>
      </c>
      <c r="B47" t="str">
        <f>_xlfn.CONCAT('Player Guesses'!F$3, " : ",IF( 'Player Guesses'!F47=1,"Big Home Win", IF( 'Player Guesses'!F47=2,"Small Home Win",IF( 'Player Guesses'!F47=3,"Draw",IF( 'Player Guesses'!F47=4,"Small Away Win",IF( 'Player Guesses'!F47=5,"Big Away WIn","No Prediction Logged"))))))</f>
        <v>Ireland v Wales : No Prediction Logged</v>
      </c>
      <c r="C47" t="str">
        <f>_xlfn.CONCAT('Player Guesses'!G$3, " : ",IF( 'Player Guesses'!G47=1,"Big Home Win", IF( 'Player Guesses'!G47=2,"Small Home Win",IF( 'Player Guesses'!G47=3,"Draw",IF( 'Player Guesses'!G47=4,"Small Away Win",IF( 'Player Guesses'!G47=5,"Big Away WIn","No Prediction Logged"))))))</f>
        <v>Scotland v England : No Prediction Logged</v>
      </c>
      <c r="D47" t="str">
        <f>_xlfn.CONCAT('Player Guesses'!H$3, " : ",IF( 'Player Guesses'!H47=1,"Big Home Win", IF( 'Player Guesses'!H47=2,"Small Home Win",IF( 'Player Guesses'!H47=3,"Draw",IF( 'Player Guesses'!H47=4,"Small Away Win",IF( 'Player Guesses'!H47=5,"Big Away WIn","No Prediction Logged"))))))</f>
        <v>France v Italy : No Prediction Logged</v>
      </c>
      <c r="E47" t="str">
        <f>_xlfn.CONCAT("Total score for three matches : ",'Player Guesses'!I47)</f>
        <v xml:space="preserve">Total score for three matches : </v>
      </c>
      <c r="F47" t="str">
        <f>_xlfn.CONCAT('Player Guesses'!J$3, " : ",IF( 'Player Guesses'!J47=1,"Big Home Win", IF( 'Player Guesses'!J47=2,"Small Home Win",IF( 'Player Guesses'!J47=3,"Draw",IF( 'Player Guesses'!J47=4,"Small Away Win",IF( 'Player Guesses'!J47=5,"Big Away WIn","No Prediction Logged"))))))</f>
        <v>Wales v Scotland : No Prediction Logged</v>
      </c>
      <c r="G47" t="str">
        <f>_xlfn.CONCAT('Player Guesses'!K$3, " : ",IF( 'Player Guesses'!K47=1,"Big Home Win", IF( 'Player Guesses'!K47=2,"Small Home Win",IF( 'Player Guesses'!K47=3,"Draw",IF( 'Player Guesses'!K47=4,"Small Away Win",IF( 'Player Guesses'!K47=5,"Big Away WIn","No Prediction Logged"))))))</f>
        <v>France v Ireland : No Prediction Logged</v>
      </c>
      <c r="H47" t="str">
        <f>_xlfn.CONCAT('Player Guesses'!L$3, " : ",IF( 'Player Guesses'!L47=1,"Big Home Win", IF( 'Player Guesses'!L47=2,"Small Home Win",IF( 'Player Guesses'!L47=3,"Draw",IF( 'Player Guesses'!L47=4,"Small Away Win",IF( 'Player Guesses'!L47=5,"Big Away WIn","No Prediction Logged"))))))</f>
        <v>Italy v England : No Prediction Logged</v>
      </c>
      <c r="I47" t="str">
        <f>_xlfn.CONCAT("Total score for three matches : ",'Player Guesses'!M47)</f>
        <v xml:space="preserve">Total score for three matches : </v>
      </c>
      <c r="J47" t="str">
        <f>_xlfn.CONCAT('Player Guesses'!N$3, " : ",IF( 'Player Guesses'!N47=1,"Big Home Win", IF( 'Player Guesses'!N47=2,"Small Home Win",IF( 'Player Guesses'!N47=3,"Draw",IF( 'Player Guesses'!N47=4,"Small Away Win",IF( 'Player Guesses'!N47=5,"Big Away WIn","No Prediction Logged"))))))</f>
        <v>Scotland v France : No Prediction Logged</v>
      </c>
      <c r="K47" t="str">
        <f>_xlfn.CONCAT('Player Guesses'!O$3, " : ",IF( 'Player Guesses'!O47=1,"Big Home Win", IF( 'Player Guesses'!O47=2,"Small Home Win",IF( 'Player Guesses'!O47=3,"Draw",IF( 'Player Guesses'!O47=4,"Small Away Win",IF( 'Player Guesses'!O47=5,"Big Away WIn","No Prediction Logged"))))))</f>
        <v>England v Wales : No Prediction Logged</v>
      </c>
      <c r="L47" t="str">
        <f>_xlfn.CONCAT('Player Guesses'!P$3, " : ",IF( 'Player Guesses'!P47=1,"Big Home Win", IF( 'Player Guesses'!P47=2,"Small Home Win",IF( 'Player Guesses'!P47=3,"Draw",IF( 'Player Guesses'!P47=4,"Small Away Win",IF( 'Player Guesses'!P47=5,"Big Away WIn","No Prediction Logged"))))))</f>
        <v>Ireland v Italy : No Prediction Logged</v>
      </c>
      <c r="M47" t="str">
        <f>_xlfn.CONCAT("Total score for three matches : ",'Player Guesses'!Q47)</f>
        <v xml:space="preserve">Total score for three matches : </v>
      </c>
      <c r="N47" t="str">
        <f>_xlfn.CONCAT('Player Guesses'!R$3, " : ",IF( 'Player Guesses'!R47=1,"Big Home Win", IF( 'Player Guesses'!R47=2,"Small Home Win",IF( 'Player Guesses'!R47=3,"Draw",IF( 'Player Guesses'!R47=4,"Small Away Win",IF( 'Player Guesses'!R47=5,"Big Away WIn","No Prediction Logged"))))))</f>
        <v>Wales v France : No Prediction Logged</v>
      </c>
      <c r="O47" t="str">
        <f>_xlfn.CONCAT('Player Guesses'!S$3, " : ",IF( 'Player Guesses'!S47=1,"Big Home Win", IF( 'Player Guesses'!S47=2,"Small Home Win",IF( 'Player Guesses'!S47=3,"Draw",IF( 'Player Guesses'!S47=4,"Small Away Win",IF( 'Player Guesses'!S47=5,"Big Away WIn","No Prediction Logged"))))))</f>
        <v>Italy v Scotland : No Prediction Logged</v>
      </c>
      <c r="P47" t="str">
        <f>_xlfn.CONCAT('Player Guesses'!T$3, " : ",IF( 'Player Guesses'!T47=1,"Big Home Win", IF( 'Player Guesses'!T47=2,"Small Home Win",IF( 'Player Guesses'!T47=3,"Draw",IF( 'Player Guesses'!T47=4,"Small Away Win",IF( 'Player Guesses'!T47=5,"Big Away WIn","No Prediction Logged"))))))</f>
        <v>England v Ireland : No Prediction Logged</v>
      </c>
      <c r="Q47" t="str">
        <f>_xlfn.CONCAT("Total score for three matches : ",'Player Guesses'!U47)</f>
        <v xml:space="preserve">Total score for three matches : </v>
      </c>
      <c r="R47" t="str">
        <f>_xlfn.CONCAT('Player Guesses'!V$3, " : ",IF( 'Player Guesses'!V47=1,"Big Home Win", IF( 'Player Guesses'!V47=2,"Small Home Win",IF( 'Player Guesses'!V47=3,"Draw",IF( 'Player Guesses'!V47=4,"Small Away Win",IF( 'Player Guesses'!V47=5,"Big Away WIn","No Prediction Logged"))))))</f>
        <v>Wales v Italy : No Prediction Logged</v>
      </c>
      <c r="S47" t="str">
        <f>_xlfn.CONCAT('Player Guesses'!W$3, " : ",IF( 'Player Guesses'!W47=1,"Big Home Win", IF( 'Player Guesses'!W47=2,"Small Home Win",IF( 'Player Guesses'!W47=3,"Draw",IF( 'Player Guesses'!W47=4,"Small Away Win",IF( 'Player Guesses'!W47=5,"Big Away WIn","No Prediction Logged"))))))</f>
        <v>Ireland v Scotland : No Prediction Logged</v>
      </c>
      <c r="T47" t="str">
        <f>_xlfn.CONCAT('Player Guesses'!X$3, " : ",IF( 'Player Guesses'!X47=1,"Big Home Win", IF( 'Player Guesses'!X47=2,"Small Home Win",IF( 'Player Guesses'!X47=3,"Draw",IF( 'Player Guesses'!X47=4,"Small Away Win",IF( 'Player Guesses'!X47=5,"Big Away WIn","No Prediction Logged"))))))</f>
        <v>France v England : No Prediction Logged</v>
      </c>
      <c r="U47" t="str">
        <f>_xlfn.CONCAT("Total score for three matches : ",'Player Guesses'!Y47)</f>
        <v xml:space="preserve">Total score for three matches : </v>
      </c>
    </row>
    <row r="48" spans="1:21">
      <c r="A48" t="str">
        <f>'Player Guesses'!A48</f>
        <v>tdickson@beckgreener.com</v>
      </c>
      <c r="B48" t="str">
        <f>_xlfn.CONCAT('Player Guesses'!F$3, " : ",IF( 'Player Guesses'!F48=1,"Big Home Win", IF( 'Player Guesses'!F48=2,"Small Home Win",IF( 'Player Guesses'!F48=3,"Draw",IF( 'Player Guesses'!F48=4,"Small Away Win",IF( 'Player Guesses'!F48=5,"Big Away WIn","No Prediction Logged"))))))</f>
        <v>Ireland v Wales : No Prediction Logged</v>
      </c>
      <c r="C48" t="str">
        <f>_xlfn.CONCAT('Player Guesses'!G$3, " : ",IF( 'Player Guesses'!G48=1,"Big Home Win", IF( 'Player Guesses'!G48=2,"Small Home Win",IF( 'Player Guesses'!G48=3,"Draw",IF( 'Player Guesses'!G48=4,"Small Away Win",IF( 'Player Guesses'!G48=5,"Big Away WIn","No Prediction Logged"))))))</f>
        <v>Scotland v England : No Prediction Logged</v>
      </c>
      <c r="D48" t="str">
        <f>_xlfn.CONCAT('Player Guesses'!H$3, " : ",IF( 'Player Guesses'!H48=1,"Big Home Win", IF( 'Player Guesses'!H48=2,"Small Home Win",IF( 'Player Guesses'!H48=3,"Draw",IF( 'Player Guesses'!H48=4,"Small Away Win",IF( 'Player Guesses'!H48=5,"Big Away WIn","No Prediction Logged"))))))</f>
        <v>France v Italy : No Prediction Logged</v>
      </c>
      <c r="E48" t="str">
        <f>_xlfn.CONCAT("Total score for three matches : ",'Player Guesses'!I48)</f>
        <v xml:space="preserve">Total score for three matches : </v>
      </c>
      <c r="F48" t="str">
        <f>_xlfn.CONCAT('Player Guesses'!J$3, " : ",IF( 'Player Guesses'!J48=1,"Big Home Win", IF( 'Player Guesses'!J48=2,"Small Home Win",IF( 'Player Guesses'!J48=3,"Draw",IF( 'Player Guesses'!J48=4,"Small Away Win",IF( 'Player Guesses'!J48=5,"Big Away WIn","No Prediction Logged"))))))</f>
        <v>Wales v Scotland : No Prediction Logged</v>
      </c>
      <c r="G48" t="str">
        <f>_xlfn.CONCAT('Player Guesses'!K$3, " : ",IF( 'Player Guesses'!K48=1,"Big Home Win", IF( 'Player Guesses'!K48=2,"Small Home Win",IF( 'Player Guesses'!K48=3,"Draw",IF( 'Player Guesses'!K48=4,"Small Away Win",IF( 'Player Guesses'!K48=5,"Big Away WIn","No Prediction Logged"))))))</f>
        <v>France v Ireland : No Prediction Logged</v>
      </c>
      <c r="H48" t="str">
        <f>_xlfn.CONCAT('Player Guesses'!L$3, " : ",IF( 'Player Guesses'!L48=1,"Big Home Win", IF( 'Player Guesses'!L48=2,"Small Home Win",IF( 'Player Guesses'!L48=3,"Draw",IF( 'Player Guesses'!L48=4,"Small Away Win",IF( 'Player Guesses'!L48=5,"Big Away WIn","No Prediction Logged"))))))</f>
        <v>Italy v England : No Prediction Logged</v>
      </c>
      <c r="I48" t="str">
        <f>_xlfn.CONCAT("Total score for three matches : ",'Player Guesses'!M48)</f>
        <v xml:space="preserve">Total score for three matches : </v>
      </c>
      <c r="J48" t="str">
        <f>_xlfn.CONCAT('Player Guesses'!N$3, " : ",IF( 'Player Guesses'!N48=1,"Big Home Win", IF( 'Player Guesses'!N48=2,"Small Home Win",IF( 'Player Guesses'!N48=3,"Draw",IF( 'Player Guesses'!N48=4,"Small Away Win",IF( 'Player Guesses'!N48=5,"Big Away WIn","No Prediction Logged"))))))</f>
        <v>Scotland v France : No Prediction Logged</v>
      </c>
      <c r="K48" t="str">
        <f>_xlfn.CONCAT('Player Guesses'!O$3, " : ",IF( 'Player Guesses'!O48=1,"Big Home Win", IF( 'Player Guesses'!O48=2,"Small Home Win",IF( 'Player Guesses'!O48=3,"Draw",IF( 'Player Guesses'!O48=4,"Small Away Win",IF( 'Player Guesses'!O48=5,"Big Away WIn","No Prediction Logged"))))))</f>
        <v>England v Wales : No Prediction Logged</v>
      </c>
      <c r="L48" t="str">
        <f>_xlfn.CONCAT('Player Guesses'!P$3, " : ",IF( 'Player Guesses'!P48=1,"Big Home Win", IF( 'Player Guesses'!P48=2,"Small Home Win",IF( 'Player Guesses'!P48=3,"Draw",IF( 'Player Guesses'!P48=4,"Small Away Win",IF( 'Player Guesses'!P48=5,"Big Away WIn","No Prediction Logged"))))))</f>
        <v>Ireland v Italy : No Prediction Logged</v>
      </c>
      <c r="M48" t="str">
        <f>_xlfn.CONCAT("Total score for three matches : ",'Player Guesses'!Q48)</f>
        <v xml:space="preserve">Total score for three matches : </v>
      </c>
      <c r="N48" t="str">
        <f>_xlfn.CONCAT('Player Guesses'!R$3, " : ",IF( 'Player Guesses'!R48=1,"Big Home Win", IF( 'Player Guesses'!R48=2,"Small Home Win",IF( 'Player Guesses'!R48=3,"Draw",IF( 'Player Guesses'!R48=4,"Small Away Win",IF( 'Player Guesses'!R48=5,"Big Away WIn","No Prediction Logged"))))))</f>
        <v>Wales v France : No Prediction Logged</v>
      </c>
      <c r="O48" t="str">
        <f>_xlfn.CONCAT('Player Guesses'!S$3, " : ",IF( 'Player Guesses'!S48=1,"Big Home Win", IF( 'Player Guesses'!S48=2,"Small Home Win",IF( 'Player Guesses'!S48=3,"Draw",IF( 'Player Guesses'!S48=4,"Small Away Win",IF( 'Player Guesses'!S48=5,"Big Away WIn","No Prediction Logged"))))))</f>
        <v>Italy v Scotland : No Prediction Logged</v>
      </c>
      <c r="P48" t="str">
        <f>_xlfn.CONCAT('Player Guesses'!T$3, " : ",IF( 'Player Guesses'!T48=1,"Big Home Win", IF( 'Player Guesses'!T48=2,"Small Home Win",IF( 'Player Guesses'!T48=3,"Draw",IF( 'Player Guesses'!T48=4,"Small Away Win",IF( 'Player Guesses'!T48=5,"Big Away WIn","No Prediction Logged"))))))</f>
        <v>England v Ireland : No Prediction Logged</v>
      </c>
      <c r="Q48" t="str">
        <f>_xlfn.CONCAT("Total score for three matches : ",'Player Guesses'!U48)</f>
        <v xml:space="preserve">Total score for three matches : </v>
      </c>
      <c r="R48" t="str">
        <f>_xlfn.CONCAT('Player Guesses'!V$3, " : ",IF( 'Player Guesses'!V48=1,"Big Home Win", IF( 'Player Guesses'!V48=2,"Small Home Win",IF( 'Player Guesses'!V48=3,"Draw",IF( 'Player Guesses'!V48=4,"Small Away Win",IF( 'Player Guesses'!V48=5,"Big Away WIn","No Prediction Logged"))))))</f>
        <v>Wales v Italy : No Prediction Logged</v>
      </c>
      <c r="S48" t="str">
        <f>_xlfn.CONCAT('Player Guesses'!W$3, " : ",IF( 'Player Guesses'!W48=1,"Big Home Win", IF( 'Player Guesses'!W48=2,"Small Home Win",IF( 'Player Guesses'!W48=3,"Draw",IF( 'Player Guesses'!W48=4,"Small Away Win",IF( 'Player Guesses'!W48=5,"Big Away WIn","No Prediction Logged"))))))</f>
        <v>Ireland v Scotland : No Prediction Logged</v>
      </c>
      <c r="T48" t="str">
        <f>_xlfn.CONCAT('Player Guesses'!X$3, " : ",IF( 'Player Guesses'!X48=1,"Big Home Win", IF( 'Player Guesses'!X48=2,"Small Home Win",IF( 'Player Guesses'!X48=3,"Draw",IF( 'Player Guesses'!X48=4,"Small Away Win",IF( 'Player Guesses'!X48=5,"Big Away WIn","No Prediction Logged"))))))</f>
        <v>France v England : No Prediction Logged</v>
      </c>
      <c r="U48" t="str">
        <f>_xlfn.CONCAT("Total score for three matches : ",'Player Guesses'!Y48)</f>
        <v xml:space="preserve">Total score for three matches : </v>
      </c>
    </row>
    <row r="49" spans="1:21">
      <c r="A49" t="str">
        <f>'Player Guesses'!A49</f>
        <v>vandita.chandrani@elekta.com</v>
      </c>
      <c r="B49" t="str">
        <f>_xlfn.CONCAT('Player Guesses'!F$3, " : ",IF( 'Player Guesses'!F49=1,"Big Home Win", IF( 'Player Guesses'!F49=2,"Small Home Win",IF( 'Player Guesses'!F49=3,"Draw",IF( 'Player Guesses'!F49=4,"Small Away Win",IF( 'Player Guesses'!F49=5,"Big Away WIn","No Prediction Logged"))))))</f>
        <v>Ireland v Wales : No Prediction Logged</v>
      </c>
      <c r="C49" t="str">
        <f>_xlfn.CONCAT('Player Guesses'!G$3, " : ",IF( 'Player Guesses'!G49=1,"Big Home Win", IF( 'Player Guesses'!G49=2,"Small Home Win",IF( 'Player Guesses'!G49=3,"Draw",IF( 'Player Guesses'!G49=4,"Small Away Win",IF( 'Player Guesses'!G49=5,"Big Away WIn","No Prediction Logged"))))))</f>
        <v>Scotland v England : No Prediction Logged</v>
      </c>
      <c r="D49" t="str">
        <f>_xlfn.CONCAT('Player Guesses'!H$3, " : ",IF( 'Player Guesses'!H49=1,"Big Home Win", IF( 'Player Guesses'!H49=2,"Small Home Win",IF( 'Player Guesses'!H49=3,"Draw",IF( 'Player Guesses'!H49=4,"Small Away Win",IF( 'Player Guesses'!H49=5,"Big Away WIn","No Prediction Logged"))))))</f>
        <v>France v Italy : No Prediction Logged</v>
      </c>
      <c r="E49" t="str">
        <f>_xlfn.CONCAT("Total score for three matches : ",'Player Guesses'!I49)</f>
        <v xml:space="preserve">Total score for three matches : </v>
      </c>
      <c r="F49" t="str">
        <f>_xlfn.CONCAT('Player Guesses'!J$3, " : ",IF( 'Player Guesses'!J49=1,"Big Home Win", IF( 'Player Guesses'!J49=2,"Small Home Win",IF( 'Player Guesses'!J49=3,"Draw",IF( 'Player Guesses'!J49=4,"Small Away Win",IF( 'Player Guesses'!J49=5,"Big Away WIn","No Prediction Logged"))))))</f>
        <v>Wales v Scotland : No Prediction Logged</v>
      </c>
      <c r="G49" t="str">
        <f>_xlfn.CONCAT('Player Guesses'!K$3, " : ",IF( 'Player Guesses'!K49=1,"Big Home Win", IF( 'Player Guesses'!K49=2,"Small Home Win",IF( 'Player Guesses'!K49=3,"Draw",IF( 'Player Guesses'!K49=4,"Small Away Win",IF( 'Player Guesses'!K49=5,"Big Away WIn","No Prediction Logged"))))))</f>
        <v>France v Ireland : No Prediction Logged</v>
      </c>
      <c r="H49" t="str">
        <f>_xlfn.CONCAT('Player Guesses'!L$3, " : ",IF( 'Player Guesses'!L49=1,"Big Home Win", IF( 'Player Guesses'!L49=2,"Small Home Win",IF( 'Player Guesses'!L49=3,"Draw",IF( 'Player Guesses'!L49=4,"Small Away Win",IF( 'Player Guesses'!L49=5,"Big Away WIn","No Prediction Logged"))))))</f>
        <v>Italy v England : No Prediction Logged</v>
      </c>
      <c r="I49" t="str">
        <f>_xlfn.CONCAT("Total score for three matches : ",'Player Guesses'!M49)</f>
        <v xml:space="preserve">Total score for three matches : </v>
      </c>
      <c r="J49" t="str">
        <f>_xlfn.CONCAT('Player Guesses'!N$3, " : ",IF( 'Player Guesses'!N49=1,"Big Home Win", IF( 'Player Guesses'!N49=2,"Small Home Win",IF( 'Player Guesses'!N49=3,"Draw",IF( 'Player Guesses'!N49=4,"Small Away Win",IF( 'Player Guesses'!N49=5,"Big Away WIn","No Prediction Logged"))))))</f>
        <v>Scotland v France : No Prediction Logged</v>
      </c>
      <c r="K49" t="str">
        <f>_xlfn.CONCAT('Player Guesses'!O$3, " : ",IF( 'Player Guesses'!O49=1,"Big Home Win", IF( 'Player Guesses'!O49=2,"Small Home Win",IF( 'Player Guesses'!O49=3,"Draw",IF( 'Player Guesses'!O49=4,"Small Away Win",IF( 'Player Guesses'!O49=5,"Big Away WIn","No Prediction Logged"))))))</f>
        <v>England v Wales : No Prediction Logged</v>
      </c>
      <c r="L49" t="str">
        <f>_xlfn.CONCAT('Player Guesses'!P$3, " : ",IF( 'Player Guesses'!P49=1,"Big Home Win", IF( 'Player Guesses'!P49=2,"Small Home Win",IF( 'Player Guesses'!P49=3,"Draw",IF( 'Player Guesses'!P49=4,"Small Away Win",IF( 'Player Guesses'!P49=5,"Big Away WIn","No Prediction Logged"))))))</f>
        <v>Ireland v Italy : No Prediction Logged</v>
      </c>
      <c r="M49" t="str">
        <f>_xlfn.CONCAT("Total score for three matches : ",'Player Guesses'!Q49)</f>
        <v xml:space="preserve">Total score for three matches : </v>
      </c>
      <c r="N49" t="str">
        <f>_xlfn.CONCAT('Player Guesses'!R$3, " : ",IF( 'Player Guesses'!R49=1,"Big Home Win", IF( 'Player Guesses'!R49=2,"Small Home Win",IF( 'Player Guesses'!R49=3,"Draw",IF( 'Player Guesses'!R49=4,"Small Away Win",IF( 'Player Guesses'!R49=5,"Big Away WIn","No Prediction Logged"))))))</f>
        <v>Wales v France : No Prediction Logged</v>
      </c>
      <c r="O49" t="str">
        <f>_xlfn.CONCAT('Player Guesses'!S$3, " : ",IF( 'Player Guesses'!S49=1,"Big Home Win", IF( 'Player Guesses'!S49=2,"Small Home Win",IF( 'Player Guesses'!S49=3,"Draw",IF( 'Player Guesses'!S49=4,"Small Away Win",IF( 'Player Guesses'!S49=5,"Big Away WIn","No Prediction Logged"))))))</f>
        <v>Italy v Scotland : No Prediction Logged</v>
      </c>
      <c r="P49" t="str">
        <f>_xlfn.CONCAT('Player Guesses'!T$3, " : ",IF( 'Player Guesses'!T49=1,"Big Home Win", IF( 'Player Guesses'!T49=2,"Small Home Win",IF( 'Player Guesses'!T49=3,"Draw",IF( 'Player Guesses'!T49=4,"Small Away Win",IF( 'Player Guesses'!T49=5,"Big Away WIn","No Prediction Logged"))))))</f>
        <v>England v Ireland : No Prediction Logged</v>
      </c>
      <c r="Q49" t="str">
        <f>_xlfn.CONCAT("Total score for three matches : ",'Player Guesses'!U49)</f>
        <v xml:space="preserve">Total score for three matches : </v>
      </c>
      <c r="R49" t="str">
        <f>_xlfn.CONCAT('Player Guesses'!V$3, " : ",IF( 'Player Guesses'!V49=1,"Big Home Win", IF( 'Player Guesses'!V49=2,"Small Home Win",IF( 'Player Guesses'!V49=3,"Draw",IF( 'Player Guesses'!V49=4,"Small Away Win",IF( 'Player Guesses'!V49=5,"Big Away WIn","No Prediction Logged"))))))</f>
        <v>Wales v Italy : No Prediction Logged</v>
      </c>
      <c r="S49" t="str">
        <f>_xlfn.CONCAT('Player Guesses'!W$3, " : ",IF( 'Player Guesses'!W49=1,"Big Home Win", IF( 'Player Guesses'!W49=2,"Small Home Win",IF( 'Player Guesses'!W49=3,"Draw",IF( 'Player Guesses'!W49=4,"Small Away Win",IF( 'Player Guesses'!W49=5,"Big Away WIn","No Prediction Logged"))))))</f>
        <v>Ireland v Scotland : No Prediction Logged</v>
      </c>
      <c r="T49" t="str">
        <f>_xlfn.CONCAT('Player Guesses'!X$3, " : ",IF( 'Player Guesses'!X49=1,"Big Home Win", IF( 'Player Guesses'!X49=2,"Small Home Win",IF( 'Player Guesses'!X49=3,"Draw",IF( 'Player Guesses'!X49=4,"Small Away Win",IF( 'Player Guesses'!X49=5,"Big Away WIn","No Prediction Logged"))))))</f>
        <v>France v England : No Prediction Logged</v>
      </c>
      <c r="U49" t="str">
        <f>_xlfn.CONCAT("Total score for three matches : ",'Player Guesses'!Y49)</f>
        <v xml:space="preserve">Total score for three matches : </v>
      </c>
    </row>
    <row r="50" spans="1:21">
      <c r="A50" t="str">
        <f>'Player Guesses'!A50</f>
        <v>z-spare</v>
      </c>
      <c r="B50" t="str">
        <f>_xlfn.CONCAT('Player Guesses'!F$3, " : ",IF( 'Player Guesses'!F50=1,"Big Home Win", IF( 'Player Guesses'!F50=2,"Small Home Win",IF( 'Player Guesses'!F50=3,"Draw",IF( 'Player Guesses'!F50=4,"Small Away Win",IF( 'Player Guesses'!F50=5,"Big Away WIn","No Prediction Logged"))))))</f>
        <v>Ireland v Wales : No Prediction Logged</v>
      </c>
      <c r="C50" t="str">
        <f>_xlfn.CONCAT('Player Guesses'!G$3, " : ",IF( 'Player Guesses'!G50=1,"Big Home Win", IF( 'Player Guesses'!G50=2,"Small Home Win",IF( 'Player Guesses'!G50=3,"Draw",IF( 'Player Guesses'!G50=4,"Small Away Win",IF( 'Player Guesses'!G50=5,"Big Away WIn","No Prediction Logged"))))))</f>
        <v>Scotland v England : No Prediction Logged</v>
      </c>
      <c r="D50" t="str">
        <f>_xlfn.CONCAT('Player Guesses'!H$3, " : ",IF( 'Player Guesses'!H50=1,"Big Home Win", IF( 'Player Guesses'!H50=2,"Small Home Win",IF( 'Player Guesses'!H50=3,"Draw",IF( 'Player Guesses'!H50=4,"Small Away Win",IF( 'Player Guesses'!H50=5,"Big Away WIn","No Prediction Logged"))))))</f>
        <v>France v Italy : No Prediction Logged</v>
      </c>
      <c r="E50" t="str">
        <f>_xlfn.CONCAT("Total score for three matches : ",'Player Guesses'!I50)</f>
        <v xml:space="preserve">Total score for three matches : </v>
      </c>
      <c r="F50" t="str">
        <f>_xlfn.CONCAT('Player Guesses'!J$3, " : ",IF( 'Player Guesses'!J50=1,"Big Home Win", IF( 'Player Guesses'!J50=2,"Small Home Win",IF( 'Player Guesses'!J50=3,"Draw",IF( 'Player Guesses'!J50=4,"Small Away Win",IF( 'Player Guesses'!J50=5,"Big Away WIn","No Prediction Logged"))))))</f>
        <v>Wales v Scotland : No Prediction Logged</v>
      </c>
      <c r="G50" t="str">
        <f>_xlfn.CONCAT('Player Guesses'!K$3, " : ",IF( 'Player Guesses'!K50=1,"Big Home Win", IF( 'Player Guesses'!K50=2,"Small Home Win",IF( 'Player Guesses'!K50=3,"Draw",IF( 'Player Guesses'!K50=4,"Small Away Win",IF( 'Player Guesses'!K50=5,"Big Away WIn","No Prediction Logged"))))))</f>
        <v>France v Ireland : No Prediction Logged</v>
      </c>
      <c r="H50" t="str">
        <f>_xlfn.CONCAT('Player Guesses'!L$3, " : ",IF( 'Player Guesses'!L50=1,"Big Home Win", IF( 'Player Guesses'!L50=2,"Small Home Win",IF( 'Player Guesses'!L50=3,"Draw",IF( 'Player Guesses'!L50=4,"Small Away Win",IF( 'Player Guesses'!L50=5,"Big Away WIn","No Prediction Logged"))))))</f>
        <v>Italy v England : No Prediction Logged</v>
      </c>
      <c r="I50" t="str">
        <f>_xlfn.CONCAT("Total score for three matches : ",'Player Guesses'!M50)</f>
        <v xml:space="preserve">Total score for three matches : </v>
      </c>
      <c r="J50" t="str">
        <f>_xlfn.CONCAT('Player Guesses'!N$3, " : ",IF( 'Player Guesses'!N50=1,"Big Home Win", IF( 'Player Guesses'!N50=2,"Small Home Win",IF( 'Player Guesses'!N50=3,"Draw",IF( 'Player Guesses'!N50=4,"Small Away Win",IF( 'Player Guesses'!N50=5,"Big Away WIn","No Prediction Logged"))))))</f>
        <v>Scotland v France : No Prediction Logged</v>
      </c>
      <c r="K50" t="str">
        <f>_xlfn.CONCAT('Player Guesses'!O$3, " : ",IF( 'Player Guesses'!O50=1,"Big Home Win", IF( 'Player Guesses'!O50=2,"Small Home Win",IF( 'Player Guesses'!O50=3,"Draw",IF( 'Player Guesses'!O50=4,"Small Away Win",IF( 'Player Guesses'!O50=5,"Big Away WIn","No Prediction Logged"))))))</f>
        <v>England v Wales : No Prediction Logged</v>
      </c>
      <c r="L50" t="str">
        <f>_xlfn.CONCAT('Player Guesses'!P$3, " : ",IF( 'Player Guesses'!P50=1,"Big Home Win", IF( 'Player Guesses'!P50=2,"Small Home Win",IF( 'Player Guesses'!P50=3,"Draw",IF( 'Player Guesses'!P50=4,"Small Away Win",IF( 'Player Guesses'!P50=5,"Big Away WIn","No Prediction Logged"))))))</f>
        <v>Ireland v Italy : No Prediction Logged</v>
      </c>
      <c r="M50" t="str">
        <f>_xlfn.CONCAT("Total score for three matches : ",'Player Guesses'!Q50)</f>
        <v xml:space="preserve">Total score for three matches : </v>
      </c>
      <c r="N50" t="str">
        <f>_xlfn.CONCAT('Player Guesses'!R$3, " : ",IF( 'Player Guesses'!R50=1,"Big Home Win", IF( 'Player Guesses'!R50=2,"Small Home Win",IF( 'Player Guesses'!R50=3,"Draw",IF( 'Player Guesses'!R50=4,"Small Away Win",IF( 'Player Guesses'!R50=5,"Big Away WIn","No Prediction Logged"))))))</f>
        <v>Wales v France : No Prediction Logged</v>
      </c>
      <c r="O50" t="str">
        <f>_xlfn.CONCAT('Player Guesses'!S$3, " : ",IF( 'Player Guesses'!S50=1,"Big Home Win", IF( 'Player Guesses'!S50=2,"Small Home Win",IF( 'Player Guesses'!S50=3,"Draw",IF( 'Player Guesses'!S50=4,"Small Away Win",IF( 'Player Guesses'!S50=5,"Big Away WIn","No Prediction Logged"))))))</f>
        <v>Italy v Scotland : No Prediction Logged</v>
      </c>
      <c r="P50" t="str">
        <f>_xlfn.CONCAT('Player Guesses'!T$3, " : ",IF( 'Player Guesses'!T50=1,"Big Home Win", IF( 'Player Guesses'!T50=2,"Small Home Win",IF( 'Player Guesses'!T50=3,"Draw",IF( 'Player Guesses'!T50=4,"Small Away Win",IF( 'Player Guesses'!T50=5,"Big Away WIn","No Prediction Logged"))))))</f>
        <v>England v Ireland : No Prediction Logged</v>
      </c>
      <c r="Q50" t="str">
        <f>_xlfn.CONCAT("Total score for three matches : ",'Player Guesses'!U50)</f>
        <v xml:space="preserve">Total score for three matches : </v>
      </c>
      <c r="R50" t="str">
        <f>_xlfn.CONCAT('Player Guesses'!V$3, " : ",IF( 'Player Guesses'!V50=1,"Big Home Win", IF( 'Player Guesses'!V50=2,"Small Home Win",IF( 'Player Guesses'!V50=3,"Draw",IF( 'Player Guesses'!V50=4,"Small Away Win",IF( 'Player Guesses'!V50=5,"Big Away WIn","No Prediction Logged"))))))</f>
        <v>Wales v Italy : No Prediction Logged</v>
      </c>
      <c r="S50" t="str">
        <f>_xlfn.CONCAT('Player Guesses'!W$3, " : ",IF( 'Player Guesses'!W50=1,"Big Home Win", IF( 'Player Guesses'!W50=2,"Small Home Win",IF( 'Player Guesses'!W50=3,"Draw",IF( 'Player Guesses'!W50=4,"Small Away Win",IF( 'Player Guesses'!W50=5,"Big Away WIn","No Prediction Logged"))))))</f>
        <v>Ireland v Scotland : No Prediction Logged</v>
      </c>
      <c r="T50" t="str">
        <f>_xlfn.CONCAT('Player Guesses'!X$3, " : ",IF( 'Player Guesses'!X50=1,"Big Home Win", IF( 'Player Guesses'!X50=2,"Small Home Win",IF( 'Player Guesses'!X50=3,"Draw",IF( 'Player Guesses'!X50=4,"Small Away Win",IF( 'Player Guesses'!X50=5,"Big Away WIn","No Prediction Logged"))))))</f>
        <v>France v England : No Prediction Logged</v>
      </c>
      <c r="U50" t="str">
        <f>_xlfn.CONCAT("Total score for three matches : ",'Player Guesses'!Y50)</f>
        <v xml:space="preserve">Total score for three matches : </v>
      </c>
    </row>
    <row r="51" spans="1:21">
      <c r="A51" t="str">
        <f>'Player Guesses'!A51</f>
        <v>z-spare</v>
      </c>
      <c r="B51" t="str">
        <f>_xlfn.CONCAT('Player Guesses'!F$3, " : ",IF( 'Player Guesses'!F51=1,"Big Home Win", IF( 'Player Guesses'!F51=2,"Small Home Win",IF( 'Player Guesses'!F51=3,"Draw",IF( 'Player Guesses'!F51=4,"Small Away Win",IF( 'Player Guesses'!F51=5,"Big Away WIn","No Prediction Logged"))))))</f>
        <v>Ireland v Wales : No Prediction Logged</v>
      </c>
      <c r="C51" t="str">
        <f>_xlfn.CONCAT('Player Guesses'!G$3, " : ",IF( 'Player Guesses'!G51=1,"Big Home Win", IF( 'Player Guesses'!G51=2,"Small Home Win",IF( 'Player Guesses'!G51=3,"Draw",IF( 'Player Guesses'!G51=4,"Small Away Win",IF( 'Player Guesses'!G51=5,"Big Away WIn","No Prediction Logged"))))))</f>
        <v>Scotland v England : No Prediction Logged</v>
      </c>
      <c r="D51" t="str">
        <f>_xlfn.CONCAT('Player Guesses'!H$3, " : ",IF( 'Player Guesses'!H51=1,"Big Home Win", IF( 'Player Guesses'!H51=2,"Small Home Win",IF( 'Player Guesses'!H51=3,"Draw",IF( 'Player Guesses'!H51=4,"Small Away Win",IF( 'Player Guesses'!H51=5,"Big Away WIn","No Prediction Logged"))))))</f>
        <v>France v Italy : No Prediction Logged</v>
      </c>
      <c r="E51" t="str">
        <f>_xlfn.CONCAT("Total score for three matches : ",'Player Guesses'!I51)</f>
        <v xml:space="preserve">Total score for three matches : </v>
      </c>
      <c r="F51" t="str">
        <f>_xlfn.CONCAT('Player Guesses'!J$3, " : ",IF( 'Player Guesses'!J51=1,"Big Home Win", IF( 'Player Guesses'!J51=2,"Small Home Win",IF( 'Player Guesses'!J51=3,"Draw",IF( 'Player Guesses'!J51=4,"Small Away Win",IF( 'Player Guesses'!J51=5,"Big Away WIn","No Prediction Logged"))))))</f>
        <v>Wales v Scotland : No Prediction Logged</v>
      </c>
      <c r="G51" t="str">
        <f>_xlfn.CONCAT('Player Guesses'!K$3, " : ",IF( 'Player Guesses'!K51=1,"Big Home Win", IF( 'Player Guesses'!K51=2,"Small Home Win",IF( 'Player Guesses'!K51=3,"Draw",IF( 'Player Guesses'!K51=4,"Small Away Win",IF( 'Player Guesses'!K51=5,"Big Away WIn","No Prediction Logged"))))))</f>
        <v>France v Ireland : No Prediction Logged</v>
      </c>
      <c r="H51" t="str">
        <f>_xlfn.CONCAT('Player Guesses'!L$3, " : ",IF( 'Player Guesses'!L51=1,"Big Home Win", IF( 'Player Guesses'!L51=2,"Small Home Win",IF( 'Player Guesses'!L51=3,"Draw",IF( 'Player Guesses'!L51=4,"Small Away Win",IF( 'Player Guesses'!L51=5,"Big Away WIn","No Prediction Logged"))))))</f>
        <v>Italy v England : No Prediction Logged</v>
      </c>
      <c r="I51" t="str">
        <f>_xlfn.CONCAT("Total score for three matches : ",'Player Guesses'!M51)</f>
        <v xml:space="preserve">Total score for three matches : </v>
      </c>
      <c r="J51" t="str">
        <f>_xlfn.CONCAT('Player Guesses'!N$3, " : ",IF( 'Player Guesses'!N51=1,"Big Home Win", IF( 'Player Guesses'!N51=2,"Small Home Win",IF( 'Player Guesses'!N51=3,"Draw",IF( 'Player Guesses'!N51=4,"Small Away Win",IF( 'Player Guesses'!N51=5,"Big Away WIn","No Prediction Logged"))))))</f>
        <v>Scotland v France : No Prediction Logged</v>
      </c>
      <c r="K51" t="str">
        <f>_xlfn.CONCAT('Player Guesses'!O$3, " : ",IF( 'Player Guesses'!O51=1,"Big Home Win", IF( 'Player Guesses'!O51=2,"Small Home Win",IF( 'Player Guesses'!O51=3,"Draw",IF( 'Player Guesses'!O51=4,"Small Away Win",IF( 'Player Guesses'!O51=5,"Big Away WIn","No Prediction Logged"))))))</f>
        <v>England v Wales : No Prediction Logged</v>
      </c>
      <c r="L51" t="str">
        <f>_xlfn.CONCAT('Player Guesses'!P$3, " : ",IF( 'Player Guesses'!P51=1,"Big Home Win", IF( 'Player Guesses'!P51=2,"Small Home Win",IF( 'Player Guesses'!P51=3,"Draw",IF( 'Player Guesses'!P51=4,"Small Away Win",IF( 'Player Guesses'!P51=5,"Big Away WIn","No Prediction Logged"))))))</f>
        <v>Ireland v Italy : No Prediction Logged</v>
      </c>
      <c r="M51" t="str">
        <f>_xlfn.CONCAT("Total score for three matches : ",'Player Guesses'!Q51)</f>
        <v xml:space="preserve">Total score for three matches : </v>
      </c>
      <c r="N51" t="str">
        <f>_xlfn.CONCAT('Player Guesses'!R$3, " : ",IF( 'Player Guesses'!R51=1,"Big Home Win", IF( 'Player Guesses'!R51=2,"Small Home Win",IF( 'Player Guesses'!R51=3,"Draw",IF( 'Player Guesses'!R51=4,"Small Away Win",IF( 'Player Guesses'!R51=5,"Big Away WIn","No Prediction Logged"))))))</f>
        <v>Wales v France : No Prediction Logged</v>
      </c>
      <c r="O51" t="str">
        <f>_xlfn.CONCAT('Player Guesses'!S$3, " : ",IF( 'Player Guesses'!S51=1,"Big Home Win", IF( 'Player Guesses'!S51=2,"Small Home Win",IF( 'Player Guesses'!S51=3,"Draw",IF( 'Player Guesses'!S51=4,"Small Away Win",IF( 'Player Guesses'!S51=5,"Big Away WIn","No Prediction Logged"))))))</f>
        <v>Italy v Scotland : No Prediction Logged</v>
      </c>
      <c r="P51" t="str">
        <f>_xlfn.CONCAT('Player Guesses'!T$3, " : ",IF( 'Player Guesses'!T51=1,"Big Home Win", IF( 'Player Guesses'!T51=2,"Small Home Win",IF( 'Player Guesses'!T51=3,"Draw",IF( 'Player Guesses'!T51=4,"Small Away Win",IF( 'Player Guesses'!T51=5,"Big Away WIn","No Prediction Logged"))))))</f>
        <v>England v Ireland : No Prediction Logged</v>
      </c>
      <c r="Q51" t="str">
        <f>_xlfn.CONCAT("Total score for three matches : ",'Player Guesses'!U51)</f>
        <v xml:space="preserve">Total score for three matches : </v>
      </c>
      <c r="R51" t="str">
        <f>_xlfn.CONCAT('Player Guesses'!V$3, " : ",IF( 'Player Guesses'!V51=1,"Big Home Win", IF( 'Player Guesses'!V51=2,"Small Home Win",IF( 'Player Guesses'!V51=3,"Draw",IF( 'Player Guesses'!V51=4,"Small Away Win",IF( 'Player Guesses'!V51=5,"Big Away WIn","No Prediction Logged"))))))</f>
        <v>Wales v Italy : No Prediction Logged</v>
      </c>
      <c r="S51" t="str">
        <f>_xlfn.CONCAT('Player Guesses'!W$3, " : ",IF( 'Player Guesses'!W51=1,"Big Home Win", IF( 'Player Guesses'!W51=2,"Small Home Win",IF( 'Player Guesses'!W51=3,"Draw",IF( 'Player Guesses'!W51=4,"Small Away Win",IF( 'Player Guesses'!W51=5,"Big Away WIn","No Prediction Logged"))))))</f>
        <v>Ireland v Scotland : No Prediction Logged</v>
      </c>
      <c r="T51" t="str">
        <f>_xlfn.CONCAT('Player Guesses'!X$3, " : ",IF( 'Player Guesses'!X51=1,"Big Home Win", IF( 'Player Guesses'!X51=2,"Small Home Win",IF( 'Player Guesses'!X51=3,"Draw",IF( 'Player Guesses'!X51=4,"Small Away Win",IF( 'Player Guesses'!X51=5,"Big Away WIn","No Prediction Logged"))))))</f>
        <v>France v England : No Prediction Logged</v>
      </c>
      <c r="U51" t="str">
        <f>_xlfn.CONCAT("Total score for three matches : ",'Player Guesses'!Y51)</f>
        <v xml:space="preserve">Total score for three matches : </v>
      </c>
    </row>
    <row r="52" spans="1:21">
      <c r="A52" t="str">
        <f>'Player Guesses'!A52</f>
        <v>z-spare</v>
      </c>
      <c r="B52" t="str">
        <f>_xlfn.CONCAT('Player Guesses'!F$3, " : ",IF( 'Player Guesses'!F52=1,"Big Home Win", IF( 'Player Guesses'!F52=2,"Small Home Win",IF( 'Player Guesses'!F52=3,"Draw",IF( 'Player Guesses'!F52=4,"Small Away Win",IF( 'Player Guesses'!F52=5,"Big Away WIn","No Prediction Logged"))))))</f>
        <v>Ireland v Wales : No Prediction Logged</v>
      </c>
      <c r="C52" t="str">
        <f>_xlfn.CONCAT('Player Guesses'!G$3, " : ",IF( 'Player Guesses'!G52=1,"Big Home Win", IF( 'Player Guesses'!G52=2,"Small Home Win",IF( 'Player Guesses'!G52=3,"Draw",IF( 'Player Guesses'!G52=4,"Small Away Win",IF( 'Player Guesses'!G52=5,"Big Away WIn","No Prediction Logged"))))))</f>
        <v>Scotland v England : No Prediction Logged</v>
      </c>
      <c r="D52" t="str">
        <f>_xlfn.CONCAT('Player Guesses'!H$3, " : ",IF( 'Player Guesses'!H52=1,"Big Home Win", IF( 'Player Guesses'!H52=2,"Small Home Win",IF( 'Player Guesses'!H52=3,"Draw",IF( 'Player Guesses'!H52=4,"Small Away Win",IF( 'Player Guesses'!H52=5,"Big Away WIn","No Prediction Logged"))))))</f>
        <v>France v Italy : No Prediction Logged</v>
      </c>
      <c r="E52" t="str">
        <f>_xlfn.CONCAT("Total score for three matches : ",'Player Guesses'!I52)</f>
        <v xml:space="preserve">Total score for three matches : </v>
      </c>
      <c r="F52" t="str">
        <f>_xlfn.CONCAT('Player Guesses'!J$3, " : ",IF( 'Player Guesses'!J52=1,"Big Home Win", IF( 'Player Guesses'!J52=2,"Small Home Win",IF( 'Player Guesses'!J52=3,"Draw",IF( 'Player Guesses'!J52=4,"Small Away Win",IF( 'Player Guesses'!J52=5,"Big Away WIn","No Prediction Logged"))))))</f>
        <v>Wales v Scotland : No Prediction Logged</v>
      </c>
      <c r="G52" t="str">
        <f>_xlfn.CONCAT('Player Guesses'!K$3, " : ",IF( 'Player Guesses'!K52=1,"Big Home Win", IF( 'Player Guesses'!K52=2,"Small Home Win",IF( 'Player Guesses'!K52=3,"Draw",IF( 'Player Guesses'!K52=4,"Small Away Win",IF( 'Player Guesses'!K52=5,"Big Away WIn","No Prediction Logged"))))))</f>
        <v>France v Ireland : No Prediction Logged</v>
      </c>
      <c r="H52" t="str">
        <f>_xlfn.CONCAT('Player Guesses'!L$3, " : ",IF( 'Player Guesses'!L52=1,"Big Home Win", IF( 'Player Guesses'!L52=2,"Small Home Win",IF( 'Player Guesses'!L52=3,"Draw",IF( 'Player Guesses'!L52=4,"Small Away Win",IF( 'Player Guesses'!L52=5,"Big Away WIn","No Prediction Logged"))))))</f>
        <v>Italy v England : No Prediction Logged</v>
      </c>
      <c r="I52" t="str">
        <f>_xlfn.CONCAT("Total score for three matches : ",'Player Guesses'!M52)</f>
        <v xml:space="preserve">Total score for three matches : </v>
      </c>
      <c r="J52" t="str">
        <f>_xlfn.CONCAT('Player Guesses'!N$3, " : ",IF( 'Player Guesses'!N52=1,"Big Home Win", IF( 'Player Guesses'!N52=2,"Small Home Win",IF( 'Player Guesses'!N52=3,"Draw",IF( 'Player Guesses'!N52=4,"Small Away Win",IF( 'Player Guesses'!N52=5,"Big Away WIn","No Prediction Logged"))))))</f>
        <v>Scotland v France : No Prediction Logged</v>
      </c>
      <c r="K52" t="str">
        <f>_xlfn.CONCAT('Player Guesses'!O$3, " : ",IF( 'Player Guesses'!O52=1,"Big Home Win", IF( 'Player Guesses'!O52=2,"Small Home Win",IF( 'Player Guesses'!O52=3,"Draw",IF( 'Player Guesses'!O52=4,"Small Away Win",IF( 'Player Guesses'!O52=5,"Big Away WIn","No Prediction Logged"))))))</f>
        <v>England v Wales : No Prediction Logged</v>
      </c>
      <c r="L52" t="str">
        <f>_xlfn.CONCAT('Player Guesses'!P$3, " : ",IF( 'Player Guesses'!P52=1,"Big Home Win", IF( 'Player Guesses'!P52=2,"Small Home Win",IF( 'Player Guesses'!P52=3,"Draw",IF( 'Player Guesses'!P52=4,"Small Away Win",IF( 'Player Guesses'!P52=5,"Big Away WIn","No Prediction Logged"))))))</f>
        <v>Ireland v Italy : No Prediction Logged</v>
      </c>
      <c r="M52" t="str">
        <f>_xlfn.CONCAT("Total score for three matches : ",'Player Guesses'!Q52)</f>
        <v xml:space="preserve">Total score for three matches : </v>
      </c>
      <c r="N52" t="str">
        <f>_xlfn.CONCAT('Player Guesses'!R$3, " : ",IF( 'Player Guesses'!R52=1,"Big Home Win", IF( 'Player Guesses'!R52=2,"Small Home Win",IF( 'Player Guesses'!R52=3,"Draw",IF( 'Player Guesses'!R52=4,"Small Away Win",IF( 'Player Guesses'!R52=5,"Big Away WIn","No Prediction Logged"))))))</f>
        <v>Wales v France : No Prediction Logged</v>
      </c>
      <c r="O52" t="str">
        <f>_xlfn.CONCAT('Player Guesses'!S$3, " : ",IF( 'Player Guesses'!S52=1,"Big Home Win", IF( 'Player Guesses'!S52=2,"Small Home Win",IF( 'Player Guesses'!S52=3,"Draw",IF( 'Player Guesses'!S52=4,"Small Away Win",IF( 'Player Guesses'!S52=5,"Big Away WIn","No Prediction Logged"))))))</f>
        <v>Italy v Scotland : No Prediction Logged</v>
      </c>
      <c r="P52" t="str">
        <f>_xlfn.CONCAT('Player Guesses'!T$3, " : ",IF( 'Player Guesses'!T52=1,"Big Home Win", IF( 'Player Guesses'!T52=2,"Small Home Win",IF( 'Player Guesses'!T52=3,"Draw",IF( 'Player Guesses'!T52=4,"Small Away Win",IF( 'Player Guesses'!T52=5,"Big Away WIn","No Prediction Logged"))))))</f>
        <v>England v Ireland : No Prediction Logged</v>
      </c>
      <c r="Q52" t="str">
        <f>_xlfn.CONCAT("Total score for three matches : ",'Player Guesses'!U52)</f>
        <v xml:space="preserve">Total score for three matches : </v>
      </c>
      <c r="R52" t="str">
        <f>_xlfn.CONCAT('Player Guesses'!V$3, " : ",IF( 'Player Guesses'!V52=1,"Big Home Win", IF( 'Player Guesses'!V52=2,"Small Home Win",IF( 'Player Guesses'!V52=3,"Draw",IF( 'Player Guesses'!V52=4,"Small Away Win",IF( 'Player Guesses'!V52=5,"Big Away WIn","No Prediction Logged"))))))</f>
        <v>Wales v Italy : No Prediction Logged</v>
      </c>
      <c r="S52" t="str">
        <f>_xlfn.CONCAT('Player Guesses'!W$3, " : ",IF( 'Player Guesses'!W52=1,"Big Home Win", IF( 'Player Guesses'!W52=2,"Small Home Win",IF( 'Player Guesses'!W52=3,"Draw",IF( 'Player Guesses'!W52=4,"Small Away Win",IF( 'Player Guesses'!W52=5,"Big Away WIn","No Prediction Logged"))))))</f>
        <v>Ireland v Scotland : No Prediction Logged</v>
      </c>
      <c r="T52" t="str">
        <f>_xlfn.CONCAT('Player Guesses'!X$3, " : ",IF( 'Player Guesses'!X52=1,"Big Home Win", IF( 'Player Guesses'!X52=2,"Small Home Win",IF( 'Player Guesses'!X52=3,"Draw",IF( 'Player Guesses'!X52=4,"Small Away Win",IF( 'Player Guesses'!X52=5,"Big Away WIn","No Prediction Logged"))))))</f>
        <v>France v England : No Prediction Logged</v>
      </c>
      <c r="U52" t="str">
        <f>_xlfn.CONCAT("Total score for three matches : ",'Player Guesses'!Y52)</f>
        <v xml:space="preserve">Total score for three matches : </v>
      </c>
    </row>
    <row r="53" spans="1:21">
      <c r="A53" t="str">
        <f>'Player Guesses'!A53</f>
        <v>z-spare</v>
      </c>
      <c r="B53" t="str">
        <f>_xlfn.CONCAT('Player Guesses'!F$3, " : ",IF( 'Player Guesses'!F53=1,"Big Home Win", IF( 'Player Guesses'!F53=2,"Small Home Win",IF( 'Player Guesses'!F53=3,"Draw",IF( 'Player Guesses'!F53=4,"Small Away Win",IF( 'Player Guesses'!F53=5,"Big Away WIn","No Prediction Logged"))))))</f>
        <v>Ireland v Wales : No Prediction Logged</v>
      </c>
      <c r="C53" t="str">
        <f>_xlfn.CONCAT('Player Guesses'!G$3, " : ",IF( 'Player Guesses'!G53=1,"Big Home Win", IF( 'Player Guesses'!G53=2,"Small Home Win",IF( 'Player Guesses'!G53=3,"Draw",IF( 'Player Guesses'!G53=4,"Small Away Win",IF( 'Player Guesses'!G53=5,"Big Away WIn","No Prediction Logged"))))))</f>
        <v>Scotland v England : No Prediction Logged</v>
      </c>
      <c r="D53" t="str">
        <f>_xlfn.CONCAT('Player Guesses'!H$3, " : ",IF( 'Player Guesses'!H53=1,"Big Home Win", IF( 'Player Guesses'!H53=2,"Small Home Win",IF( 'Player Guesses'!H53=3,"Draw",IF( 'Player Guesses'!H53=4,"Small Away Win",IF( 'Player Guesses'!H53=5,"Big Away WIn","No Prediction Logged"))))))</f>
        <v>France v Italy : No Prediction Logged</v>
      </c>
      <c r="E53" t="str">
        <f>_xlfn.CONCAT("Total score for three matches : ",'Player Guesses'!I53)</f>
        <v xml:space="preserve">Total score for three matches : </v>
      </c>
      <c r="F53" t="str">
        <f>_xlfn.CONCAT('Player Guesses'!J$3, " : ",IF( 'Player Guesses'!J53=1,"Big Home Win", IF( 'Player Guesses'!J53=2,"Small Home Win",IF( 'Player Guesses'!J53=3,"Draw",IF( 'Player Guesses'!J53=4,"Small Away Win",IF( 'Player Guesses'!J53=5,"Big Away WIn","No Prediction Logged"))))))</f>
        <v>Wales v Scotland : No Prediction Logged</v>
      </c>
      <c r="G53" t="str">
        <f>_xlfn.CONCAT('Player Guesses'!K$3, " : ",IF( 'Player Guesses'!K53=1,"Big Home Win", IF( 'Player Guesses'!K53=2,"Small Home Win",IF( 'Player Guesses'!K53=3,"Draw",IF( 'Player Guesses'!K53=4,"Small Away Win",IF( 'Player Guesses'!K53=5,"Big Away WIn","No Prediction Logged"))))))</f>
        <v>France v Ireland : No Prediction Logged</v>
      </c>
      <c r="H53" t="str">
        <f>_xlfn.CONCAT('Player Guesses'!L$3, " : ",IF( 'Player Guesses'!L53=1,"Big Home Win", IF( 'Player Guesses'!L53=2,"Small Home Win",IF( 'Player Guesses'!L53=3,"Draw",IF( 'Player Guesses'!L53=4,"Small Away Win",IF( 'Player Guesses'!L53=5,"Big Away WIn","No Prediction Logged"))))))</f>
        <v>Italy v England : No Prediction Logged</v>
      </c>
      <c r="I53" t="str">
        <f>_xlfn.CONCAT("Total score for three matches : ",'Player Guesses'!M53)</f>
        <v xml:space="preserve">Total score for three matches : </v>
      </c>
      <c r="J53" t="str">
        <f>_xlfn.CONCAT('Player Guesses'!N$3, " : ",IF( 'Player Guesses'!N53=1,"Big Home Win", IF( 'Player Guesses'!N53=2,"Small Home Win",IF( 'Player Guesses'!N53=3,"Draw",IF( 'Player Guesses'!N53=4,"Small Away Win",IF( 'Player Guesses'!N53=5,"Big Away WIn","No Prediction Logged"))))))</f>
        <v>Scotland v France : No Prediction Logged</v>
      </c>
      <c r="K53" t="str">
        <f>_xlfn.CONCAT('Player Guesses'!O$3, " : ",IF( 'Player Guesses'!O53=1,"Big Home Win", IF( 'Player Guesses'!O53=2,"Small Home Win",IF( 'Player Guesses'!O53=3,"Draw",IF( 'Player Guesses'!O53=4,"Small Away Win",IF( 'Player Guesses'!O53=5,"Big Away WIn","No Prediction Logged"))))))</f>
        <v>England v Wales : No Prediction Logged</v>
      </c>
      <c r="L53" t="str">
        <f>_xlfn.CONCAT('Player Guesses'!P$3, " : ",IF( 'Player Guesses'!P53=1,"Big Home Win", IF( 'Player Guesses'!P53=2,"Small Home Win",IF( 'Player Guesses'!P53=3,"Draw",IF( 'Player Guesses'!P53=4,"Small Away Win",IF( 'Player Guesses'!P53=5,"Big Away WIn","No Prediction Logged"))))))</f>
        <v>Ireland v Italy : No Prediction Logged</v>
      </c>
      <c r="M53" t="str">
        <f>_xlfn.CONCAT("Total score for three matches : ",'Player Guesses'!Q53)</f>
        <v xml:space="preserve">Total score for three matches : </v>
      </c>
      <c r="N53" t="str">
        <f>_xlfn.CONCAT('Player Guesses'!R$3, " : ",IF( 'Player Guesses'!R53=1,"Big Home Win", IF( 'Player Guesses'!R53=2,"Small Home Win",IF( 'Player Guesses'!R53=3,"Draw",IF( 'Player Guesses'!R53=4,"Small Away Win",IF( 'Player Guesses'!R53=5,"Big Away WIn","No Prediction Logged"))))))</f>
        <v>Wales v France : No Prediction Logged</v>
      </c>
      <c r="O53" t="str">
        <f>_xlfn.CONCAT('Player Guesses'!S$3, " : ",IF( 'Player Guesses'!S53=1,"Big Home Win", IF( 'Player Guesses'!S53=2,"Small Home Win",IF( 'Player Guesses'!S53=3,"Draw",IF( 'Player Guesses'!S53=4,"Small Away Win",IF( 'Player Guesses'!S53=5,"Big Away WIn","No Prediction Logged"))))))</f>
        <v>Italy v Scotland : No Prediction Logged</v>
      </c>
      <c r="P53" t="str">
        <f>_xlfn.CONCAT('Player Guesses'!T$3, " : ",IF( 'Player Guesses'!T53=1,"Big Home Win", IF( 'Player Guesses'!T53=2,"Small Home Win",IF( 'Player Guesses'!T53=3,"Draw",IF( 'Player Guesses'!T53=4,"Small Away Win",IF( 'Player Guesses'!T53=5,"Big Away WIn","No Prediction Logged"))))))</f>
        <v>England v Ireland : No Prediction Logged</v>
      </c>
      <c r="Q53" t="str">
        <f>_xlfn.CONCAT("Total score for three matches : ",'Player Guesses'!U53)</f>
        <v xml:space="preserve">Total score for three matches : </v>
      </c>
      <c r="R53" t="str">
        <f>_xlfn.CONCAT('Player Guesses'!V$3, " : ",IF( 'Player Guesses'!V53=1,"Big Home Win", IF( 'Player Guesses'!V53=2,"Small Home Win",IF( 'Player Guesses'!V53=3,"Draw",IF( 'Player Guesses'!V53=4,"Small Away Win",IF( 'Player Guesses'!V53=5,"Big Away WIn","No Prediction Logged"))))))</f>
        <v>Wales v Italy : No Prediction Logged</v>
      </c>
      <c r="S53" t="str">
        <f>_xlfn.CONCAT('Player Guesses'!W$3, " : ",IF( 'Player Guesses'!W53=1,"Big Home Win", IF( 'Player Guesses'!W53=2,"Small Home Win",IF( 'Player Guesses'!W53=3,"Draw",IF( 'Player Guesses'!W53=4,"Small Away Win",IF( 'Player Guesses'!W53=5,"Big Away WIn","No Prediction Logged"))))))</f>
        <v>Ireland v Scotland : No Prediction Logged</v>
      </c>
      <c r="T53" t="str">
        <f>_xlfn.CONCAT('Player Guesses'!X$3, " : ",IF( 'Player Guesses'!X53=1,"Big Home Win", IF( 'Player Guesses'!X53=2,"Small Home Win",IF( 'Player Guesses'!X53=3,"Draw",IF( 'Player Guesses'!X53=4,"Small Away Win",IF( 'Player Guesses'!X53=5,"Big Away WIn","No Prediction Logged"))))))</f>
        <v>France v England : No Prediction Logged</v>
      </c>
      <c r="U53" t="str">
        <f>_xlfn.CONCAT("Total score for three matches : ",'Player Guesses'!Y53)</f>
        <v xml:space="preserve">Total score for three matches : </v>
      </c>
    </row>
    <row r="54" spans="1:21">
      <c r="A54" t="str">
        <f>'Player Guesses'!A54</f>
        <v>z-spare</v>
      </c>
      <c r="B54" t="str">
        <f>_xlfn.CONCAT('Player Guesses'!F$3, " : ",IF( 'Player Guesses'!F54=1,"Big Home Win", IF( 'Player Guesses'!F54=2,"Small Home Win",IF( 'Player Guesses'!F54=3,"Draw",IF( 'Player Guesses'!F54=4,"Small Away Win",IF( 'Player Guesses'!F54=5,"Big Away WIn","No Prediction Logged"))))))</f>
        <v>Ireland v Wales : No Prediction Logged</v>
      </c>
      <c r="C54" t="str">
        <f>_xlfn.CONCAT('Player Guesses'!G$3, " : ",IF( 'Player Guesses'!G54=1,"Big Home Win", IF( 'Player Guesses'!G54=2,"Small Home Win",IF( 'Player Guesses'!G54=3,"Draw",IF( 'Player Guesses'!G54=4,"Small Away Win",IF( 'Player Guesses'!G54=5,"Big Away WIn","No Prediction Logged"))))))</f>
        <v>Scotland v England : No Prediction Logged</v>
      </c>
      <c r="D54" t="str">
        <f>_xlfn.CONCAT('Player Guesses'!H$3, " : ",IF( 'Player Guesses'!H54=1,"Big Home Win", IF( 'Player Guesses'!H54=2,"Small Home Win",IF( 'Player Guesses'!H54=3,"Draw",IF( 'Player Guesses'!H54=4,"Small Away Win",IF( 'Player Guesses'!H54=5,"Big Away WIn","No Prediction Logged"))))))</f>
        <v>France v Italy : No Prediction Logged</v>
      </c>
      <c r="E54" t="str">
        <f>_xlfn.CONCAT("Total score for three matches : ",'Player Guesses'!I54)</f>
        <v xml:space="preserve">Total score for three matches : </v>
      </c>
      <c r="F54" t="str">
        <f>_xlfn.CONCAT('Player Guesses'!J$3, " : ",IF( 'Player Guesses'!J54=1,"Big Home Win", IF( 'Player Guesses'!J54=2,"Small Home Win",IF( 'Player Guesses'!J54=3,"Draw",IF( 'Player Guesses'!J54=4,"Small Away Win",IF( 'Player Guesses'!J54=5,"Big Away WIn","No Prediction Logged"))))))</f>
        <v>Wales v Scotland : No Prediction Logged</v>
      </c>
      <c r="G54" t="str">
        <f>_xlfn.CONCAT('Player Guesses'!K$3, " : ",IF( 'Player Guesses'!K54=1,"Big Home Win", IF( 'Player Guesses'!K54=2,"Small Home Win",IF( 'Player Guesses'!K54=3,"Draw",IF( 'Player Guesses'!K54=4,"Small Away Win",IF( 'Player Guesses'!K54=5,"Big Away WIn","No Prediction Logged"))))))</f>
        <v>France v Ireland : No Prediction Logged</v>
      </c>
      <c r="H54" t="str">
        <f>_xlfn.CONCAT('Player Guesses'!L$3, " : ",IF( 'Player Guesses'!L54=1,"Big Home Win", IF( 'Player Guesses'!L54=2,"Small Home Win",IF( 'Player Guesses'!L54=3,"Draw",IF( 'Player Guesses'!L54=4,"Small Away Win",IF( 'Player Guesses'!L54=5,"Big Away WIn","No Prediction Logged"))))))</f>
        <v>Italy v England : No Prediction Logged</v>
      </c>
      <c r="I54" t="str">
        <f>_xlfn.CONCAT("Total score for three matches : ",'Player Guesses'!M54)</f>
        <v xml:space="preserve">Total score for three matches : </v>
      </c>
      <c r="J54" t="str">
        <f>_xlfn.CONCAT('Player Guesses'!N$3, " : ",IF( 'Player Guesses'!N54=1,"Big Home Win", IF( 'Player Guesses'!N54=2,"Small Home Win",IF( 'Player Guesses'!N54=3,"Draw",IF( 'Player Guesses'!N54=4,"Small Away Win",IF( 'Player Guesses'!N54=5,"Big Away WIn","No Prediction Logged"))))))</f>
        <v>Scotland v France : No Prediction Logged</v>
      </c>
      <c r="K54" t="str">
        <f>_xlfn.CONCAT('Player Guesses'!O$3, " : ",IF( 'Player Guesses'!O54=1,"Big Home Win", IF( 'Player Guesses'!O54=2,"Small Home Win",IF( 'Player Guesses'!O54=3,"Draw",IF( 'Player Guesses'!O54=4,"Small Away Win",IF( 'Player Guesses'!O54=5,"Big Away WIn","No Prediction Logged"))))))</f>
        <v>England v Wales : No Prediction Logged</v>
      </c>
      <c r="L54" t="str">
        <f>_xlfn.CONCAT('Player Guesses'!P$3, " : ",IF( 'Player Guesses'!P54=1,"Big Home Win", IF( 'Player Guesses'!P54=2,"Small Home Win",IF( 'Player Guesses'!P54=3,"Draw",IF( 'Player Guesses'!P54=4,"Small Away Win",IF( 'Player Guesses'!P54=5,"Big Away WIn","No Prediction Logged"))))))</f>
        <v>Ireland v Italy : No Prediction Logged</v>
      </c>
      <c r="M54" t="str">
        <f>_xlfn.CONCAT("Total score for three matches : ",'Player Guesses'!Q54)</f>
        <v xml:space="preserve">Total score for three matches : </v>
      </c>
      <c r="N54" t="str">
        <f>_xlfn.CONCAT('Player Guesses'!R$3, " : ",IF( 'Player Guesses'!R54=1,"Big Home Win", IF( 'Player Guesses'!R54=2,"Small Home Win",IF( 'Player Guesses'!R54=3,"Draw",IF( 'Player Guesses'!R54=4,"Small Away Win",IF( 'Player Guesses'!R54=5,"Big Away WIn","No Prediction Logged"))))))</f>
        <v>Wales v France : No Prediction Logged</v>
      </c>
      <c r="O54" t="str">
        <f>_xlfn.CONCAT('Player Guesses'!S$3, " : ",IF( 'Player Guesses'!S54=1,"Big Home Win", IF( 'Player Guesses'!S54=2,"Small Home Win",IF( 'Player Guesses'!S54=3,"Draw",IF( 'Player Guesses'!S54=4,"Small Away Win",IF( 'Player Guesses'!S54=5,"Big Away WIn","No Prediction Logged"))))))</f>
        <v>Italy v Scotland : No Prediction Logged</v>
      </c>
      <c r="P54" t="str">
        <f>_xlfn.CONCAT('Player Guesses'!T$3, " : ",IF( 'Player Guesses'!T54=1,"Big Home Win", IF( 'Player Guesses'!T54=2,"Small Home Win",IF( 'Player Guesses'!T54=3,"Draw",IF( 'Player Guesses'!T54=4,"Small Away Win",IF( 'Player Guesses'!T54=5,"Big Away WIn","No Prediction Logged"))))))</f>
        <v>England v Ireland : No Prediction Logged</v>
      </c>
      <c r="Q54" t="str">
        <f>_xlfn.CONCAT("Total score for three matches : ",'Player Guesses'!U54)</f>
        <v xml:space="preserve">Total score for three matches : </v>
      </c>
      <c r="R54" t="str">
        <f>_xlfn.CONCAT('Player Guesses'!V$3, " : ",IF( 'Player Guesses'!V54=1,"Big Home Win", IF( 'Player Guesses'!V54=2,"Small Home Win",IF( 'Player Guesses'!V54=3,"Draw",IF( 'Player Guesses'!V54=4,"Small Away Win",IF( 'Player Guesses'!V54=5,"Big Away WIn","No Prediction Logged"))))))</f>
        <v>Wales v Italy : No Prediction Logged</v>
      </c>
      <c r="S54" t="str">
        <f>_xlfn.CONCAT('Player Guesses'!W$3, " : ",IF( 'Player Guesses'!W54=1,"Big Home Win", IF( 'Player Guesses'!W54=2,"Small Home Win",IF( 'Player Guesses'!W54=3,"Draw",IF( 'Player Guesses'!W54=4,"Small Away Win",IF( 'Player Guesses'!W54=5,"Big Away WIn","No Prediction Logged"))))))</f>
        <v>Ireland v Scotland : No Prediction Logged</v>
      </c>
      <c r="T54" t="str">
        <f>_xlfn.CONCAT('Player Guesses'!X$3, " : ",IF( 'Player Guesses'!X54=1,"Big Home Win", IF( 'Player Guesses'!X54=2,"Small Home Win",IF( 'Player Guesses'!X54=3,"Draw",IF( 'Player Guesses'!X54=4,"Small Away Win",IF( 'Player Guesses'!X54=5,"Big Away WIn","No Prediction Logged"))))))</f>
        <v>France v England : No Prediction Logged</v>
      </c>
      <c r="U54" t="str">
        <f>_xlfn.CONCAT("Total score for three matches : ",'Player Guesses'!Y54)</f>
        <v xml:space="preserve">Total score for three matches : </v>
      </c>
    </row>
    <row r="55" spans="1:21">
      <c r="A55" t="str">
        <f>'Player Guesses'!A55</f>
        <v>z-spare</v>
      </c>
      <c r="B55" t="str">
        <f>_xlfn.CONCAT('Player Guesses'!F$3, " : ",IF( 'Player Guesses'!F55=1,"Big Home Win", IF( 'Player Guesses'!F55=2,"Small Home Win",IF( 'Player Guesses'!F55=3,"Draw",IF( 'Player Guesses'!F55=4,"Small Away Win",IF( 'Player Guesses'!F55=5,"Big Away WIn","No Prediction Logged"))))))</f>
        <v>Ireland v Wales : No Prediction Logged</v>
      </c>
      <c r="C55" t="str">
        <f>_xlfn.CONCAT('Player Guesses'!G$3, " : ",IF( 'Player Guesses'!G55=1,"Big Home Win", IF( 'Player Guesses'!G55=2,"Small Home Win",IF( 'Player Guesses'!G55=3,"Draw",IF( 'Player Guesses'!G55=4,"Small Away Win",IF( 'Player Guesses'!G55=5,"Big Away WIn","No Prediction Logged"))))))</f>
        <v>Scotland v England : No Prediction Logged</v>
      </c>
      <c r="D55" t="str">
        <f>_xlfn.CONCAT('Player Guesses'!H$3, " : ",IF( 'Player Guesses'!H55=1,"Big Home Win", IF( 'Player Guesses'!H55=2,"Small Home Win",IF( 'Player Guesses'!H55=3,"Draw",IF( 'Player Guesses'!H55=4,"Small Away Win",IF( 'Player Guesses'!H55=5,"Big Away WIn","No Prediction Logged"))))))</f>
        <v>France v Italy : No Prediction Logged</v>
      </c>
      <c r="E55" t="str">
        <f>_xlfn.CONCAT("Total score for three matches : ",'Player Guesses'!I55)</f>
        <v xml:space="preserve">Total score for three matches : </v>
      </c>
      <c r="F55" t="str">
        <f>_xlfn.CONCAT('Player Guesses'!J$3, " : ",IF( 'Player Guesses'!J55=1,"Big Home Win", IF( 'Player Guesses'!J55=2,"Small Home Win",IF( 'Player Guesses'!J55=3,"Draw",IF( 'Player Guesses'!J55=4,"Small Away Win",IF( 'Player Guesses'!J55=5,"Big Away WIn","No Prediction Logged"))))))</f>
        <v>Wales v Scotland : No Prediction Logged</v>
      </c>
      <c r="G55" t="str">
        <f>_xlfn.CONCAT('Player Guesses'!K$3, " : ",IF( 'Player Guesses'!K55=1,"Big Home Win", IF( 'Player Guesses'!K55=2,"Small Home Win",IF( 'Player Guesses'!K55=3,"Draw",IF( 'Player Guesses'!K55=4,"Small Away Win",IF( 'Player Guesses'!K55=5,"Big Away WIn","No Prediction Logged"))))))</f>
        <v>France v Ireland : No Prediction Logged</v>
      </c>
      <c r="H55" t="str">
        <f>_xlfn.CONCAT('Player Guesses'!L$3, " : ",IF( 'Player Guesses'!L55=1,"Big Home Win", IF( 'Player Guesses'!L55=2,"Small Home Win",IF( 'Player Guesses'!L55=3,"Draw",IF( 'Player Guesses'!L55=4,"Small Away Win",IF( 'Player Guesses'!L55=5,"Big Away WIn","No Prediction Logged"))))))</f>
        <v>Italy v England : No Prediction Logged</v>
      </c>
      <c r="I55" t="str">
        <f>_xlfn.CONCAT("Total score for three matches : ",'Player Guesses'!M55)</f>
        <v xml:space="preserve">Total score for three matches : </v>
      </c>
      <c r="J55" t="str">
        <f>_xlfn.CONCAT('Player Guesses'!N$3, " : ",IF( 'Player Guesses'!N55=1,"Big Home Win", IF( 'Player Guesses'!N55=2,"Small Home Win",IF( 'Player Guesses'!N55=3,"Draw",IF( 'Player Guesses'!N55=4,"Small Away Win",IF( 'Player Guesses'!N55=5,"Big Away WIn","No Prediction Logged"))))))</f>
        <v>Scotland v France : No Prediction Logged</v>
      </c>
      <c r="K55" t="str">
        <f>_xlfn.CONCAT('Player Guesses'!O$3, " : ",IF( 'Player Guesses'!O55=1,"Big Home Win", IF( 'Player Guesses'!O55=2,"Small Home Win",IF( 'Player Guesses'!O55=3,"Draw",IF( 'Player Guesses'!O55=4,"Small Away Win",IF( 'Player Guesses'!O55=5,"Big Away WIn","No Prediction Logged"))))))</f>
        <v>England v Wales : No Prediction Logged</v>
      </c>
      <c r="L55" t="str">
        <f>_xlfn.CONCAT('Player Guesses'!P$3, " : ",IF( 'Player Guesses'!P55=1,"Big Home Win", IF( 'Player Guesses'!P55=2,"Small Home Win",IF( 'Player Guesses'!P55=3,"Draw",IF( 'Player Guesses'!P55=4,"Small Away Win",IF( 'Player Guesses'!P55=5,"Big Away WIn","No Prediction Logged"))))))</f>
        <v>Ireland v Italy : No Prediction Logged</v>
      </c>
      <c r="M55" t="str">
        <f>_xlfn.CONCAT("Total score for three matches : ",'Player Guesses'!Q55)</f>
        <v xml:space="preserve">Total score for three matches : </v>
      </c>
      <c r="N55" t="str">
        <f>_xlfn.CONCAT('Player Guesses'!R$3, " : ",IF( 'Player Guesses'!R55=1,"Big Home Win", IF( 'Player Guesses'!R55=2,"Small Home Win",IF( 'Player Guesses'!R55=3,"Draw",IF( 'Player Guesses'!R55=4,"Small Away Win",IF( 'Player Guesses'!R55=5,"Big Away WIn","No Prediction Logged"))))))</f>
        <v>Wales v France : No Prediction Logged</v>
      </c>
      <c r="O55" t="str">
        <f>_xlfn.CONCAT('Player Guesses'!S$3, " : ",IF( 'Player Guesses'!S55=1,"Big Home Win", IF( 'Player Guesses'!S55=2,"Small Home Win",IF( 'Player Guesses'!S55=3,"Draw",IF( 'Player Guesses'!S55=4,"Small Away Win",IF( 'Player Guesses'!S55=5,"Big Away WIn","No Prediction Logged"))))))</f>
        <v>Italy v Scotland : No Prediction Logged</v>
      </c>
      <c r="P55" t="str">
        <f>_xlfn.CONCAT('Player Guesses'!T$3, " : ",IF( 'Player Guesses'!T55=1,"Big Home Win", IF( 'Player Guesses'!T55=2,"Small Home Win",IF( 'Player Guesses'!T55=3,"Draw",IF( 'Player Guesses'!T55=4,"Small Away Win",IF( 'Player Guesses'!T55=5,"Big Away WIn","No Prediction Logged"))))))</f>
        <v>England v Ireland : No Prediction Logged</v>
      </c>
      <c r="Q55" t="str">
        <f>_xlfn.CONCAT("Total score for three matches : ",'Player Guesses'!U55)</f>
        <v xml:space="preserve">Total score for three matches : </v>
      </c>
      <c r="R55" t="str">
        <f>_xlfn.CONCAT('Player Guesses'!V$3, " : ",IF( 'Player Guesses'!V55=1,"Big Home Win", IF( 'Player Guesses'!V55=2,"Small Home Win",IF( 'Player Guesses'!V55=3,"Draw",IF( 'Player Guesses'!V55=4,"Small Away Win",IF( 'Player Guesses'!V55=5,"Big Away WIn","No Prediction Logged"))))))</f>
        <v>Wales v Italy : No Prediction Logged</v>
      </c>
      <c r="S55" t="str">
        <f>_xlfn.CONCAT('Player Guesses'!W$3, " : ",IF( 'Player Guesses'!W55=1,"Big Home Win", IF( 'Player Guesses'!W55=2,"Small Home Win",IF( 'Player Guesses'!W55=3,"Draw",IF( 'Player Guesses'!W55=4,"Small Away Win",IF( 'Player Guesses'!W55=5,"Big Away WIn","No Prediction Logged"))))))</f>
        <v>Ireland v Scotland : No Prediction Logged</v>
      </c>
      <c r="T55" t="str">
        <f>_xlfn.CONCAT('Player Guesses'!X$3, " : ",IF( 'Player Guesses'!X55=1,"Big Home Win", IF( 'Player Guesses'!X55=2,"Small Home Win",IF( 'Player Guesses'!X55=3,"Draw",IF( 'Player Guesses'!X55=4,"Small Away Win",IF( 'Player Guesses'!X55=5,"Big Away WIn","No Prediction Logged"))))))</f>
        <v>France v England : No Prediction Logged</v>
      </c>
      <c r="U55" t="str">
        <f>_xlfn.CONCAT("Total score for three matches : ",'Player Guesses'!Y55)</f>
        <v xml:space="preserve">Total score for three matches : </v>
      </c>
    </row>
    <row r="56" spans="1:21">
      <c r="A56" t="str">
        <f>'Player Guesses'!A56</f>
        <v>z-spare</v>
      </c>
      <c r="B56" t="str">
        <f>_xlfn.CONCAT('Player Guesses'!F$3, " : ",IF( 'Player Guesses'!F56=1,"Big Home Win", IF( 'Player Guesses'!F56=2,"Small Home Win",IF( 'Player Guesses'!F56=3,"Draw",IF( 'Player Guesses'!F56=4,"Small Away Win",IF( 'Player Guesses'!F56=5,"Big Away WIn","No Prediction Logged"))))))</f>
        <v>Ireland v Wales : No Prediction Logged</v>
      </c>
      <c r="C56" t="str">
        <f>_xlfn.CONCAT('Player Guesses'!G$3, " : ",IF( 'Player Guesses'!G56=1,"Big Home Win", IF( 'Player Guesses'!G56=2,"Small Home Win",IF( 'Player Guesses'!G56=3,"Draw",IF( 'Player Guesses'!G56=4,"Small Away Win",IF( 'Player Guesses'!G56=5,"Big Away WIn","No Prediction Logged"))))))</f>
        <v>Scotland v England : No Prediction Logged</v>
      </c>
      <c r="D56" t="str">
        <f>_xlfn.CONCAT('Player Guesses'!H$3, " : ",IF( 'Player Guesses'!H56=1,"Big Home Win", IF( 'Player Guesses'!H56=2,"Small Home Win",IF( 'Player Guesses'!H56=3,"Draw",IF( 'Player Guesses'!H56=4,"Small Away Win",IF( 'Player Guesses'!H56=5,"Big Away WIn","No Prediction Logged"))))))</f>
        <v>France v Italy : No Prediction Logged</v>
      </c>
      <c r="E56" t="str">
        <f>_xlfn.CONCAT("Total score for three matches : ",'Player Guesses'!I56)</f>
        <v xml:space="preserve">Total score for three matches : </v>
      </c>
      <c r="F56" t="str">
        <f>_xlfn.CONCAT('Player Guesses'!J$3, " : ",IF( 'Player Guesses'!J56=1,"Big Home Win", IF( 'Player Guesses'!J56=2,"Small Home Win",IF( 'Player Guesses'!J56=3,"Draw",IF( 'Player Guesses'!J56=4,"Small Away Win",IF( 'Player Guesses'!J56=5,"Big Away WIn","No Prediction Logged"))))))</f>
        <v>Wales v Scotland : No Prediction Logged</v>
      </c>
      <c r="G56" t="str">
        <f>_xlfn.CONCAT('Player Guesses'!K$3, " : ",IF( 'Player Guesses'!K56=1,"Big Home Win", IF( 'Player Guesses'!K56=2,"Small Home Win",IF( 'Player Guesses'!K56=3,"Draw",IF( 'Player Guesses'!K56=4,"Small Away Win",IF( 'Player Guesses'!K56=5,"Big Away WIn","No Prediction Logged"))))))</f>
        <v>France v Ireland : No Prediction Logged</v>
      </c>
      <c r="H56" t="str">
        <f>_xlfn.CONCAT('Player Guesses'!L$3, " : ",IF( 'Player Guesses'!L56=1,"Big Home Win", IF( 'Player Guesses'!L56=2,"Small Home Win",IF( 'Player Guesses'!L56=3,"Draw",IF( 'Player Guesses'!L56=4,"Small Away Win",IF( 'Player Guesses'!L56=5,"Big Away WIn","No Prediction Logged"))))))</f>
        <v>Italy v England : No Prediction Logged</v>
      </c>
      <c r="I56" t="str">
        <f>_xlfn.CONCAT("Total score for three matches : ",'Player Guesses'!M56)</f>
        <v xml:space="preserve">Total score for three matches : </v>
      </c>
      <c r="J56" t="str">
        <f>_xlfn.CONCAT('Player Guesses'!N$3, " : ",IF( 'Player Guesses'!N56=1,"Big Home Win", IF( 'Player Guesses'!N56=2,"Small Home Win",IF( 'Player Guesses'!N56=3,"Draw",IF( 'Player Guesses'!N56=4,"Small Away Win",IF( 'Player Guesses'!N56=5,"Big Away WIn","No Prediction Logged"))))))</f>
        <v>Scotland v France : No Prediction Logged</v>
      </c>
      <c r="K56" t="str">
        <f>_xlfn.CONCAT('Player Guesses'!O$3, " : ",IF( 'Player Guesses'!O56=1,"Big Home Win", IF( 'Player Guesses'!O56=2,"Small Home Win",IF( 'Player Guesses'!O56=3,"Draw",IF( 'Player Guesses'!O56=4,"Small Away Win",IF( 'Player Guesses'!O56=5,"Big Away WIn","No Prediction Logged"))))))</f>
        <v>England v Wales : No Prediction Logged</v>
      </c>
      <c r="L56" t="str">
        <f>_xlfn.CONCAT('Player Guesses'!P$3, " : ",IF( 'Player Guesses'!P56=1,"Big Home Win", IF( 'Player Guesses'!P56=2,"Small Home Win",IF( 'Player Guesses'!P56=3,"Draw",IF( 'Player Guesses'!P56=4,"Small Away Win",IF( 'Player Guesses'!P56=5,"Big Away WIn","No Prediction Logged"))))))</f>
        <v>Ireland v Italy : No Prediction Logged</v>
      </c>
      <c r="M56" t="str">
        <f>_xlfn.CONCAT("Total score for three matches : ",'Player Guesses'!Q56)</f>
        <v xml:space="preserve">Total score for three matches : </v>
      </c>
      <c r="N56" t="str">
        <f>_xlfn.CONCAT('Player Guesses'!R$3, " : ",IF( 'Player Guesses'!R56=1,"Big Home Win", IF( 'Player Guesses'!R56=2,"Small Home Win",IF( 'Player Guesses'!R56=3,"Draw",IF( 'Player Guesses'!R56=4,"Small Away Win",IF( 'Player Guesses'!R56=5,"Big Away WIn","No Prediction Logged"))))))</f>
        <v>Wales v France : No Prediction Logged</v>
      </c>
      <c r="O56" t="str">
        <f>_xlfn.CONCAT('Player Guesses'!S$3, " : ",IF( 'Player Guesses'!S56=1,"Big Home Win", IF( 'Player Guesses'!S56=2,"Small Home Win",IF( 'Player Guesses'!S56=3,"Draw",IF( 'Player Guesses'!S56=4,"Small Away Win",IF( 'Player Guesses'!S56=5,"Big Away WIn","No Prediction Logged"))))))</f>
        <v>Italy v Scotland : No Prediction Logged</v>
      </c>
      <c r="P56" t="str">
        <f>_xlfn.CONCAT('Player Guesses'!T$3, " : ",IF( 'Player Guesses'!T56=1,"Big Home Win", IF( 'Player Guesses'!T56=2,"Small Home Win",IF( 'Player Guesses'!T56=3,"Draw",IF( 'Player Guesses'!T56=4,"Small Away Win",IF( 'Player Guesses'!T56=5,"Big Away WIn","No Prediction Logged"))))))</f>
        <v>England v Ireland : No Prediction Logged</v>
      </c>
      <c r="Q56" t="str">
        <f>_xlfn.CONCAT("Total score for three matches : ",'Player Guesses'!U56)</f>
        <v xml:space="preserve">Total score for three matches : </v>
      </c>
      <c r="R56" t="str">
        <f>_xlfn.CONCAT('Player Guesses'!V$3, " : ",IF( 'Player Guesses'!V56=1,"Big Home Win", IF( 'Player Guesses'!V56=2,"Small Home Win",IF( 'Player Guesses'!V56=3,"Draw",IF( 'Player Guesses'!V56=4,"Small Away Win",IF( 'Player Guesses'!V56=5,"Big Away WIn","No Prediction Logged"))))))</f>
        <v>Wales v Italy : No Prediction Logged</v>
      </c>
      <c r="S56" t="str">
        <f>_xlfn.CONCAT('Player Guesses'!W$3, " : ",IF( 'Player Guesses'!W56=1,"Big Home Win", IF( 'Player Guesses'!W56=2,"Small Home Win",IF( 'Player Guesses'!W56=3,"Draw",IF( 'Player Guesses'!W56=4,"Small Away Win",IF( 'Player Guesses'!W56=5,"Big Away WIn","No Prediction Logged"))))))</f>
        <v>Ireland v Scotland : No Prediction Logged</v>
      </c>
      <c r="T56" t="str">
        <f>_xlfn.CONCAT('Player Guesses'!X$3, " : ",IF( 'Player Guesses'!X56=1,"Big Home Win", IF( 'Player Guesses'!X56=2,"Small Home Win",IF( 'Player Guesses'!X56=3,"Draw",IF( 'Player Guesses'!X56=4,"Small Away Win",IF( 'Player Guesses'!X56=5,"Big Away WIn","No Prediction Logged"))))))</f>
        <v>France v England : No Prediction Logged</v>
      </c>
      <c r="U56" t="str">
        <f>_xlfn.CONCAT("Total score for three matches : ",'Player Guesses'!Y56)</f>
        <v xml:space="preserve">Total score for three matches : </v>
      </c>
    </row>
    <row r="57" spans="1:21">
      <c r="A57" t="str">
        <f>'Player Guesses'!A57</f>
        <v>z-spare</v>
      </c>
      <c r="B57" t="str">
        <f>_xlfn.CONCAT('Player Guesses'!F$3, " : ",IF( 'Player Guesses'!F57=1,"Big Home Win", IF( 'Player Guesses'!F57=2,"Small Home Win",IF( 'Player Guesses'!F57=3,"Draw",IF( 'Player Guesses'!F57=4,"Small Away Win",IF( 'Player Guesses'!F57=5,"Big Away WIn","No Prediction Logged"))))))</f>
        <v>Ireland v Wales : No Prediction Logged</v>
      </c>
      <c r="C57" t="str">
        <f>_xlfn.CONCAT('Player Guesses'!G$3, " : ",IF( 'Player Guesses'!G57=1,"Big Home Win", IF( 'Player Guesses'!G57=2,"Small Home Win",IF( 'Player Guesses'!G57=3,"Draw",IF( 'Player Guesses'!G57=4,"Small Away Win",IF( 'Player Guesses'!G57=5,"Big Away WIn","No Prediction Logged"))))))</f>
        <v>Scotland v England : No Prediction Logged</v>
      </c>
      <c r="D57" t="str">
        <f>_xlfn.CONCAT('Player Guesses'!H$3, " : ",IF( 'Player Guesses'!H57=1,"Big Home Win", IF( 'Player Guesses'!H57=2,"Small Home Win",IF( 'Player Guesses'!H57=3,"Draw",IF( 'Player Guesses'!H57=4,"Small Away Win",IF( 'Player Guesses'!H57=5,"Big Away WIn","No Prediction Logged"))))))</f>
        <v>France v Italy : No Prediction Logged</v>
      </c>
      <c r="E57" t="str">
        <f>_xlfn.CONCAT("Total score for three matches : ",'Player Guesses'!I57)</f>
        <v xml:space="preserve">Total score for three matches : </v>
      </c>
      <c r="F57" t="str">
        <f>_xlfn.CONCAT('Player Guesses'!J$3, " : ",IF( 'Player Guesses'!J57=1,"Big Home Win", IF( 'Player Guesses'!J57=2,"Small Home Win",IF( 'Player Guesses'!J57=3,"Draw",IF( 'Player Guesses'!J57=4,"Small Away Win",IF( 'Player Guesses'!J57=5,"Big Away WIn","No Prediction Logged"))))))</f>
        <v>Wales v Scotland : No Prediction Logged</v>
      </c>
      <c r="G57" t="str">
        <f>_xlfn.CONCAT('Player Guesses'!K$3, " : ",IF( 'Player Guesses'!K57=1,"Big Home Win", IF( 'Player Guesses'!K57=2,"Small Home Win",IF( 'Player Guesses'!K57=3,"Draw",IF( 'Player Guesses'!K57=4,"Small Away Win",IF( 'Player Guesses'!K57=5,"Big Away WIn","No Prediction Logged"))))))</f>
        <v>France v Ireland : No Prediction Logged</v>
      </c>
      <c r="H57" t="str">
        <f>_xlfn.CONCAT('Player Guesses'!L$3, " : ",IF( 'Player Guesses'!L57=1,"Big Home Win", IF( 'Player Guesses'!L57=2,"Small Home Win",IF( 'Player Guesses'!L57=3,"Draw",IF( 'Player Guesses'!L57=4,"Small Away Win",IF( 'Player Guesses'!L57=5,"Big Away WIn","No Prediction Logged"))))))</f>
        <v>Italy v England : No Prediction Logged</v>
      </c>
      <c r="I57" t="str">
        <f>_xlfn.CONCAT("Total score for three matches : ",'Player Guesses'!M57)</f>
        <v xml:space="preserve">Total score for three matches : </v>
      </c>
      <c r="J57" t="str">
        <f>_xlfn.CONCAT('Player Guesses'!N$3, " : ",IF( 'Player Guesses'!N57=1,"Big Home Win", IF( 'Player Guesses'!N57=2,"Small Home Win",IF( 'Player Guesses'!N57=3,"Draw",IF( 'Player Guesses'!N57=4,"Small Away Win",IF( 'Player Guesses'!N57=5,"Big Away WIn","No Prediction Logged"))))))</f>
        <v>Scotland v France : No Prediction Logged</v>
      </c>
      <c r="K57" t="str">
        <f>_xlfn.CONCAT('Player Guesses'!O$3, " : ",IF( 'Player Guesses'!O57=1,"Big Home Win", IF( 'Player Guesses'!O57=2,"Small Home Win",IF( 'Player Guesses'!O57=3,"Draw",IF( 'Player Guesses'!O57=4,"Small Away Win",IF( 'Player Guesses'!O57=5,"Big Away WIn","No Prediction Logged"))))))</f>
        <v>England v Wales : No Prediction Logged</v>
      </c>
      <c r="L57" t="str">
        <f>_xlfn.CONCAT('Player Guesses'!P$3, " : ",IF( 'Player Guesses'!P57=1,"Big Home Win", IF( 'Player Guesses'!P57=2,"Small Home Win",IF( 'Player Guesses'!P57=3,"Draw",IF( 'Player Guesses'!P57=4,"Small Away Win",IF( 'Player Guesses'!P57=5,"Big Away WIn","No Prediction Logged"))))))</f>
        <v>Ireland v Italy : No Prediction Logged</v>
      </c>
      <c r="M57" t="str">
        <f>_xlfn.CONCAT("Total score for three matches : ",'Player Guesses'!Q57)</f>
        <v xml:space="preserve">Total score for three matches : </v>
      </c>
      <c r="N57" t="str">
        <f>_xlfn.CONCAT('Player Guesses'!R$3, " : ",IF( 'Player Guesses'!R57=1,"Big Home Win", IF( 'Player Guesses'!R57=2,"Small Home Win",IF( 'Player Guesses'!R57=3,"Draw",IF( 'Player Guesses'!R57=4,"Small Away Win",IF( 'Player Guesses'!R57=5,"Big Away WIn","No Prediction Logged"))))))</f>
        <v>Wales v France : No Prediction Logged</v>
      </c>
      <c r="O57" t="str">
        <f>_xlfn.CONCAT('Player Guesses'!S$3, " : ",IF( 'Player Guesses'!S57=1,"Big Home Win", IF( 'Player Guesses'!S57=2,"Small Home Win",IF( 'Player Guesses'!S57=3,"Draw",IF( 'Player Guesses'!S57=4,"Small Away Win",IF( 'Player Guesses'!S57=5,"Big Away WIn","No Prediction Logged"))))))</f>
        <v>Italy v Scotland : No Prediction Logged</v>
      </c>
      <c r="P57" t="str">
        <f>_xlfn.CONCAT('Player Guesses'!T$3, " : ",IF( 'Player Guesses'!T57=1,"Big Home Win", IF( 'Player Guesses'!T57=2,"Small Home Win",IF( 'Player Guesses'!T57=3,"Draw",IF( 'Player Guesses'!T57=4,"Small Away Win",IF( 'Player Guesses'!T57=5,"Big Away WIn","No Prediction Logged"))))))</f>
        <v>England v Ireland : No Prediction Logged</v>
      </c>
      <c r="Q57" t="str">
        <f>_xlfn.CONCAT("Total score for three matches : ",'Player Guesses'!U57)</f>
        <v xml:space="preserve">Total score for three matches : </v>
      </c>
      <c r="R57" t="str">
        <f>_xlfn.CONCAT('Player Guesses'!V$3, " : ",IF( 'Player Guesses'!V57=1,"Big Home Win", IF( 'Player Guesses'!V57=2,"Small Home Win",IF( 'Player Guesses'!V57=3,"Draw",IF( 'Player Guesses'!V57=4,"Small Away Win",IF( 'Player Guesses'!V57=5,"Big Away WIn","No Prediction Logged"))))))</f>
        <v>Wales v Italy : No Prediction Logged</v>
      </c>
      <c r="S57" t="str">
        <f>_xlfn.CONCAT('Player Guesses'!W$3, " : ",IF( 'Player Guesses'!W57=1,"Big Home Win", IF( 'Player Guesses'!W57=2,"Small Home Win",IF( 'Player Guesses'!W57=3,"Draw",IF( 'Player Guesses'!W57=4,"Small Away Win",IF( 'Player Guesses'!W57=5,"Big Away WIn","No Prediction Logged"))))))</f>
        <v>Ireland v Scotland : No Prediction Logged</v>
      </c>
      <c r="T57" t="str">
        <f>_xlfn.CONCAT('Player Guesses'!X$3, " : ",IF( 'Player Guesses'!X57=1,"Big Home Win", IF( 'Player Guesses'!X57=2,"Small Home Win",IF( 'Player Guesses'!X57=3,"Draw",IF( 'Player Guesses'!X57=4,"Small Away Win",IF( 'Player Guesses'!X57=5,"Big Away WIn","No Prediction Logged"))))))</f>
        <v>France v England : No Prediction Logged</v>
      </c>
      <c r="U57" t="str">
        <f>_xlfn.CONCAT("Total score for three matches : ",'Player Guesses'!Y57)</f>
        <v xml:space="preserve">Total score for three matches : </v>
      </c>
    </row>
    <row r="58" spans="1:21">
      <c r="A58" t="str">
        <f>'Player Guesses'!A58</f>
        <v>z-spare</v>
      </c>
      <c r="B58" t="str">
        <f>_xlfn.CONCAT('Player Guesses'!F$3, " : ",IF( 'Player Guesses'!F58=1,"Big Home Win", IF( 'Player Guesses'!F58=2,"Small Home Win",IF( 'Player Guesses'!F58=3,"Draw",IF( 'Player Guesses'!F58=4,"Small Away Win",IF( 'Player Guesses'!F58=5,"Big Away WIn","No Prediction Logged"))))))</f>
        <v>Ireland v Wales : No Prediction Logged</v>
      </c>
      <c r="C58" t="str">
        <f>_xlfn.CONCAT('Player Guesses'!G$3, " : ",IF( 'Player Guesses'!G58=1,"Big Home Win", IF( 'Player Guesses'!G58=2,"Small Home Win",IF( 'Player Guesses'!G58=3,"Draw",IF( 'Player Guesses'!G58=4,"Small Away Win",IF( 'Player Guesses'!G58=5,"Big Away WIn","No Prediction Logged"))))))</f>
        <v>Scotland v England : No Prediction Logged</v>
      </c>
      <c r="D58" t="str">
        <f>_xlfn.CONCAT('Player Guesses'!H$3, " : ",IF( 'Player Guesses'!H58=1,"Big Home Win", IF( 'Player Guesses'!H58=2,"Small Home Win",IF( 'Player Guesses'!H58=3,"Draw",IF( 'Player Guesses'!H58=4,"Small Away Win",IF( 'Player Guesses'!H58=5,"Big Away WIn","No Prediction Logged"))))))</f>
        <v>France v Italy : No Prediction Logged</v>
      </c>
      <c r="E58" t="str">
        <f>_xlfn.CONCAT("Total score for three matches : ",'Player Guesses'!I58)</f>
        <v xml:space="preserve">Total score for three matches : </v>
      </c>
      <c r="F58" t="str">
        <f>_xlfn.CONCAT('Player Guesses'!J$3, " : ",IF( 'Player Guesses'!J58=1,"Big Home Win", IF( 'Player Guesses'!J58=2,"Small Home Win",IF( 'Player Guesses'!J58=3,"Draw",IF( 'Player Guesses'!J58=4,"Small Away Win",IF( 'Player Guesses'!J58=5,"Big Away WIn","No Prediction Logged"))))))</f>
        <v>Wales v Scotland : No Prediction Logged</v>
      </c>
      <c r="G58" t="str">
        <f>_xlfn.CONCAT('Player Guesses'!K$3, " : ",IF( 'Player Guesses'!K58=1,"Big Home Win", IF( 'Player Guesses'!K58=2,"Small Home Win",IF( 'Player Guesses'!K58=3,"Draw",IF( 'Player Guesses'!K58=4,"Small Away Win",IF( 'Player Guesses'!K58=5,"Big Away WIn","No Prediction Logged"))))))</f>
        <v>France v Ireland : No Prediction Logged</v>
      </c>
      <c r="H58" t="str">
        <f>_xlfn.CONCAT('Player Guesses'!L$3, " : ",IF( 'Player Guesses'!L58=1,"Big Home Win", IF( 'Player Guesses'!L58=2,"Small Home Win",IF( 'Player Guesses'!L58=3,"Draw",IF( 'Player Guesses'!L58=4,"Small Away Win",IF( 'Player Guesses'!L58=5,"Big Away WIn","No Prediction Logged"))))))</f>
        <v>Italy v England : No Prediction Logged</v>
      </c>
      <c r="I58" t="str">
        <f>_xlfn.CONCAT("Total score for three matches : ",'Player Guesses'!M58)</f>
        <v xml:space="preserve">Total score for three matches : </v>
      </c>
      <c r="J58" t="str">
        <f>_xlfn.CONCAT('Player Guesses'!N$3, " : ",IF( 'Player Guesses'!N58=1,"Big Home Win", IF( 'Player Guesses'!N58=2,"Small Home Win",IF( 'Player Guesses'!N58=3,"Draw",IF( 'Player Guesses'!N58=4,"Small Away Win",IF( 'Player Guesses'!N58=5,"Big Away WIn","No Prediction Logged"))))))</f>
        <v>Scotland v France : No Prediction Logged</v>
      </c>
      <c r="K58" t="str">
        <f>_xlfn.CONCAT('Player Guesses'!O$3, " : ",IF( 'Player Guesses'!O58=1,"Big Home Win", IF( 'Player Guesses'!O58=2,"Small Home Win",IF( 'Player Guesses'!O58=3,"Draw",IF( 'Player Guesses'!O58=4,"Small Away Win",IF( 'Player Guesses'!O58=5,"Big Away WIn","No Prediction Logged"))))))</f>
        <v>England v Wales : No Prediction Logged</v>
      </c>
      <c r="L58" t="str">
        <f>_xlfn.CONCAT('Player Guesses'!P$3, " : ",IF( 'Player Guesses'!P58=1,"Big Home Win", IF( 'Player Guesses'!P58=2,"Small Home Win",IF( 'Player Guesses'!P58=3,"Draw",IF( 'Player Guesses'!P58=4,"Small Away Win",IF( 'Player Guesses'!P58=5,"Big Away WIn","No Prediction Logged"))))))</f>
        <v>Ireland v Italy : No Prediction Logged</v>
      </c>
      <c r="M58" t="str">
        <f>_xlfn.CONCAT("Total score for three matches : ",'Player Guesses'!Q58)</f>
        <v xml:space="preserve">Total score for three matches : </v>
      </c>
      <c r="N58" t="str">
        <f>_xlfn.CONCAT('Player Guesses'!R$3, " : ",IF( 'Player Guesses'!R58=1,"Big Home Win", IF( 'Player Guesses'!R58=2,"Small Home Win",IF( 'Player Guesses'!R58=3,"Draw",IF( 'Player Guesses'!R58=4,"Small Away Win",IF( 'Player Guesses'!R58=5,"Big Away WIn","No Prediction Logged"))))))</f>
        <v>Wales v France : No Prediction Logged</v>
      </c>
      <c r="O58" t="str">
        <f>_xlfn.CONCAT('Player Guesses'!S$3, " : ",IF( 'Player Guesses'!S58=1,"Big Home Win", IF( 'Player Guesses'!S58=2,"Small Home Win",IF( 'Player Guesses'!S58=3,"Draw",IF( 'Player Guesses'!S58=4,"Small Away Win",IF( 'Player Guesses'!S58=5,"Big Away WIn","No Prediction Logged"))))))</f>
        <v>Italy v Scotland : No Prediction Logged</v>
      </c>
      <c r="P58" t="str">
        <f>_xlfn.CONCAT('Player Guesses'!T$3, " : ",IF( 'Player Guesses'!T58=1,"Big Home Win", IF( 'Player Guesses'!T58=2,"Small Home Win",IF( 'Player Guesses'!T58=3,"Draw",IF( 'Player Guesses'!T58=4,"Small Away Win",IF( 'Player Guesses'!T58=5,"Big Away WIn","No Prediction Logged"))))))</f>
        <v>England v Ireland : No Prediction Logged</v>
      </c>
      <c r="Q58" t="str">
        <f>_xlfn.CONCAT("Total score for three matches : ",'Player Guesses'!U58)</f>
        <v xml:space="preserve">Total score for three matches : </v>
      </c>
      <c r="R58" t="str">
        <f>_xlfn.CONCAT('Player Guesses'!V$3, " : ",IF( 'Player Guesses'!V58=1,"Big Home Win", IF( 'Player Guesses'!V58=2,"Small Home Win",IF( 'Player Guesses'!V58=3,"Draw",IF( 'Player Guesses'!V58=4,"Small Away Win",IF( 'Player Guesses'!V58=5,"Big Away WIn","No Prediction Logged"))))))</f>
        <v>Wales v Italy : No Prediction Logged</v>
      </c>
      <c r="S58" t="str">
        <f>_xlfn.CONCAT('Player Guesses'!W$3, " : ",IF( 'Player Guesses'!W58=1,"Big Home Win", IF( 'Player Guesses'!W58=2,"Small Home Win",IF( 'Player Guesses'!W58=3,"Draw",IF( 'Player Guesses'!W58=4,"Small Away Win",IF( 'Player Guesses'!W58=5,"Big Away WIn","No Prediction Logged"))))))</f>
        <v>Ireland v Scotland : No Prediction Logged</v>
      </c>
      <c r="T58" t="str">
        <f>_xlfn.CONCAT('Player Guesses'!X$3, " : ",IF( 'Player Guesses'!X58=1,"Big Home Win", IF( 'Player Guesses'!X58=2,"Small Home Win",IF( 'Player Guesses'!X58=3,"Draw",IF( 'Player Guesses'!X58=4,"Small Away Win",IF( 'Player Guesses'!X58=5,"Big Away WIn","No Prediction Logged"))))))</f>
        <v>France v England : No Prediction Logged</v>
      </c>
      <c r="U58" t="str">
        <f>_xlfn.CONCAT("Total score for three matches : ",'Player Guesses'!Y58)</f>
        <v xml:space="preserve">Total score for three matches : </v>
      </c>
    </row>
    <row r="59" spans="1:21">
      <c r="A59" t="str">
        <f>'Player Guesses'!A59</f>
        <v>z-spare</v>
      </c>
      <c r="B59" t="str">
        <f>_xlfn.CONCAT('Player Guesses'!F$3, " : ",IF( 'Player Guesses'!F59=1,"Big Home Win", IF( 'Player Guesses'!F59=2,"Small Home Win",IF( 'Player Guesses'!F59=3,"Draw",IF( 'Player Guesses'!F59=4,"Small Away Win",IF( 'Player Guesses'!F59=5,"Big Away WIn","No Prediction Logged"))))))</f>
        <v>Ireland v Wales : No Prediction Logged</v>
      </c>
      <c r="C59" t="str">
        <f>_xlfn.CONCAT('Player Guesses'!G$3, " : ",IF( 'Player Guesses'!G59=1,"Big Home Win", IF( 'Player Guesses'!G59=2,"Small Home Win",IF( 'Player Guesses'!G59=3,"Draw",IF( 'Player Guesses'!G59=4,"Small Away Win",IF( 'Player Guesses'!G59=5,"Big Away WIn","No Prediction Logged"))))))</f>
        <v>Scotland v England : No Prediction Logged</v>
      </c>
      <c r="D59" t="str">
        <f>_xlfn.CONCAT('Player Guesses'!H$3, " : ",IF( 'Player Guesses'!H59=1,"Big Home Win", IF( 'Player Guesses'!H59=2,"Small Home Win",IF( 'Player Guesses'!H59=3,"Draw",IF( 'Player Guesses'!H59=4,"Small Away Win",IF( 'Player Guesses'!H59=5,"Big Away WIn","No Prediction Logged"))))))</f>
        <v>France v Italy : No Prediction Logged</v>
      </c>
      <c r="E59" t="str">
        <f>_xlfn.CONCAT("Total score for three matches : ",'Player Guesses'!I59)</f>
        <v xml:space="preserve">Total score for three matches : </v>
      </c>
      <c r="F59" t="str">
        <f>_xlfn.CONCAT('Player Guesses'!J$3, " : ",IF( 'Player Guesses'!J59=1,"Big Home Win", IF( 'Player Guesses'!J59=2,"Small Home Win",IF( 'Player Guesses'!J59=3,"Draw",IF( 'Player Guesses'!J59=4,"Small Away Win",IF( 'Player Guesses'!J59=5,"Big Away WIn","No Prediction Logged"))))))</f>
        <v>Wales v Scotland : No Prediction Logged</v>
      </c>
      <c r="G59" t="str">
        <f>_xlfn.CONCAT('Player Guesses'!K$3, " : ",IF( 'Player Guesses'!K59=1,"Big Home Win", IF( 'Player Guesses'!K59=2,"Small Home Win",IF( 'Player Guesses'!K59=3,"Draw",IF( 'Player Guesses'!K59=4,"Small Away Win",IF( 'Player Guesses'!K59=5,"Big Away WIn","No Prediction Logged"))))))</f>
        <v>France v Ireland : No Prediction Logged</v>
      </c>
      <c r="H59" t="str">
        <f>_xlfn.CONCAT('Player Guesses'!L$3, " : ",IF( 'Player Guesses'!L59=1,"Big Home Win", IF( 'Player Guesses'!L59=2,"Small Home Win",IF( 'Player Guesses'!L59=3,"Draw",IF( 'Player Guesses'!L59=4,"Small Away Win",IF( 'Player Guesses'!L59=5,"Big Away WIn","No Prediction Logged"))))))</f>
        <v>Italy v England : No Prediction Logged</v>
      </c>
      <c r="I59" t="str">
        <f>_xlfn.CONCAT("Total score for three matches : ",'Player Guesses'!M59)</f>
        <v xml:space="preserve">Total score for three matches : </v>
      </c>
      <c r="J59" t="str">
        <f>_xlfn.CONCAT('Player Guesses'!N$3, " : ",IF( 'Player Guesses'!N59=1,"Big Home Win", IF( 'Player Guesses'!N59=2,"Small Home Win",IF( 'Player Guesses'!N59=3,"Draw",IF( 'Player Guesses'!N59=4,"Small Away Win",IF( 'Player Guesses'!N59=5,"Big Away WIn","No Prediction Logged"))))))</f>
        <v>Scotland v France : No Prediction Logged</v>
      </c>
      <c r="K59" t="str">
        <f>_xlfn.CONCAT('Player Guesses'!O$3, " : ",IF( 'Player Guesses'!O59=1,"Big Home Win", IF( 'Player Guesses'!O59=2,"Small Home Win",IF( 'Player Guesses'!O59=3,"Draw",IF( 'Player Guesses'!O59=4,"Small Away Win",IF( 'Player Guesses'!O59=5,"Big Away WIn","No Prediction Logged"))))))</f>
        <v>England v Wales : No Prediction Logged</v>
      </c>
      <c r="L59" t="str">
        <f>_xlfn.CONCAT('Player Guesses'!P$3, " : ",IF( 'Player Guesses'!P59=1,"Big Home Win", IF( 'Player Guesses'!P59=2,"Small Home Win",IF( 'Player Guesses'!P59=3,"Draw",IF( 'Player Guesses'!P59=4,"Small Away Win",IF( 'Player Guesses'!P59=5,"Big Away WIn","No Prediction Logged"))))))</f>
        <v>Ireland v Italy : No Prediction Logged</v>
      </c>
      <c r="M59" t="str">
        <f>_xlfn.CONCAT("Total score for three matches : ",'Player Guesses'!Q59)</f>
        <v xml:space="preserve">Total score for three matches : </v>
      </c>
      <c r="N59" t="str">
        <f>_xlfn.CONCAT('Player Guesses'!R$3, " : ",IF( 'Player Guesses'!R59=1,"Big Home Win", IF( 'Player Guesses'!R59=2,"Small Home Win",IF( 'Player Guesses'!R59=3,"Draw",IF( 'Player Guesses'!R59=4,"Small Away Win",IF( 'Player Guesses'!R59=5,"Big Away WIn","No Prediction Logged"))))))</f>
        <v>Wales v France : No Prediction Logged</v>
      </c>
      <c r="O59" t="str">
        <f>_xlfn.CONCAT('Player Guesses'!S$3, " : ",IF( 'Player Guesses'!S59=1,"Big Home Win", IF( 'Player Guesses'!S59=2,"Small Home Win",IF( 'Player Guesses'!S59=3,"Draw",IF( 'Player Guesses'!S59=4,"Small Away Win",IF( 'Player Guesses'!S59=5,"Big Away WIn","No Prediction Logged"))))))</f>
        <v>Italy v Scotland : No Prediction Logged</v>
      </c>
      <c r="P59" t="str">
        <f>_xlfn.CONCAT('Player Guesses'!T$3, " : ",IF( 'Player Guesses'!T59=1,"Big Home Win", IF( 'Player Guesses'!T59=2,"Small Home Win",IF( 'Player Guesses'!T59=3,"Draw",IF( 'Player Guesses'!T59=4,"Small Away Win",IF( 'Player Guesses'!T59=5,"Big Away WIn","No Prediction Logged"))))))</f>
        <v>England v Ireland : No Prediction Logged</v>
      </c>
      <c r="Q59" t="str">
        <f>_xlfn.CONCAT("Total score for three matches : ",'Player Guesses'!U59)</f>
        <v xml:space="preserve">Total score for three matches : </v>
      </c>
      <c r="R59" t="str">
        <f>_xlfn.CONCAT('Player Guesses'!V$3, " : ",IF( 'Player Guesses'!V59=1,"Big Home Win", IF( 'Player Guesses'!V59=2,"Small Home Win",IF( 'Player Guesses'!V59=3,"Draw",IF( 'Player Guesses'!V59=4,"Small Away Win",IF( 'Player Guesses'!V59=5,"Big Away WIn","No Prediction Logged"))))))</f>
        <v>Wales v Italy : No Prediction Logged</v>
      </c>
      <c r="S59" t="str">
        <f>_xlfn.CONCAT('Player Guesses'!W$3, " : ",IF( 'Player Guesses'!W59=1,"Big Home Win", IF( 'Player Guesses'!W59=2,"Small Home Win",IF( 'Player Guesses'!W59=3,"Draw",IF( 'Player Guesses'!W59=4,"Small Away Win",IF( 'Player Guesses'!W59=5,"Big Away WIn","No Prediction Logged"))))))</f>
        <v>Ireland v Scotland : No Prediction Logged</v>
      </c>
      <c r="T59" t="str">
        <f>_xlfn.CONCAT('Player Guesses'!X$3, " : ",IF( 'Player Guesses'!X59=1,"Big Home Win", IF( 'Player Guesses'!X59=2,"Small Home Win",IF( 'Player Guesses'!X59=3,"Draw",IF( 'Player Guesses'!X59=4,"Small Away Win",IF( 'Player Guesses'!X59=5,"Big Away WIn","No Prediction Logged"))))))</f>
        <v>France v England : No Prediction Logged</v>
      </c>
      <c r="U59" t="str">
        <f>_xlfn.CONCAT("Total score for three matches : ",'Player Guesses'!Y59)</f>
        <v xml:space="preserve">Total score for three matches : </v>
      </c>
    </row>
  </sheetData>
  <sheetProtection sheet="1" objects="1" scenarios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DC05F-7FCD-4C8C-9A96-4EFD096B5CCD}">
  <dimension ref="A4:F61"/>
  <sheetViews>
    <sheetView workbookViewId="0">
      <selection activeCell="A59" sqref="A59"/>
    </sheetView>
  </sheetViews>
  <sheetFormatPr defaultRowHeight="12.75"/>
  <cols>
    <col min="1" max="1" width="33.85546875" bestFit="1" customWidth="1"/>
    <col min="2" max="2" width="6.5703125" bestFit="1" customWidth="1"/>
    <col min="3" max="3" width="43.85546875" bestFit="1" customWidth="1"/>
    <col min="4" max="4" width="9.85546875" bestFit="1" customWidth="1"/>
  </cols>
  <sheetData>
    <row r="4" spans="1:6" s="153" customFormat="1">
      <c r="A4" s="153" t="s">
        <v>190</v>
      </c>
      <c r="E4" s="153" t="s">
        <v>191</v>
      </c>
    </row>
    <row r="5" spans="1:6">
      <c r="C5" t="s">
        <v>192</v>
      </c>
    </row>
    <row r="6" spans="1:6">
      <c r="A6" s="152" t="s">
        <v>33</v>
      </c>
      <c r="B6" t="s">
        <v>193</v>
      </c>
      <c r="C6" t="s">
        <v>194</v>
      </c>
    </row>
    <row r="7" spans="1:6">
      <c r="A7" s="152" t="s">
        <v>29</v>
      </c>
      <c r="B7" t="s">
        <v>193</v>
      </c>
      <c r="C7" t="s">
        <v>195</v>
      </c>
    </row>
    <row r="8" spans="1:6">
      <c r="A8" s="152" t="s">
        <v>25</v>
      </c>
      <c r="B8" t="s">
        <v>193</v>
      </c>
      <c r="C8" t="s">
        <v>196</v>
      </c>
      <c r="E8" t="s">
        <v>4</v>
      </c>
      <c r="F8" t="s">
        <v>197</v>
      </c>
    </row>
    <row r="9" spans="1:6">
      <c r="A9" s="152" t="s">
        <v>21</v>
      </c>
      <c r="B9" t="s">
        <v>193</v>
      </c>
      <c r="C9" t="s">
        <v>198</v>
      </c>
    </row>
    <row r="10" spans="1:6">
      <c r="A10" s="152" t="s">
        <v>17</v>
      </c>
      <c r="B10" t="s">
        <v>193</v>
      </c>
      <c r="C10" t="s">
        <v>199</v>
      </c>
      <c r="F10" s="155" t="s">
        <v>200</v>
      </c>
    </row>
    <row r="11" spans="1:6">
      <c r="A11" s="152" t="s">
        <v>12</v>
      </c>
      <c r="B11" t="s">
        <v>193</v>
      </c>
      <c r="C11" t="s">
        <v>201</v>
      </c>
    </row>
    <row r="12" spans="1:6">
      <c r="F12" t="s">
        <v>202</v>
      </c>
    </row>
    <row r="13" spans="1:6">
      <c r="A13" s="152" t="s">
        <v>9</v>
      </c>
      <c r="E13" t="s">
        <v>5</v>
      </c>
      <c r="F13" t="s">
        <v>203</v>
      </c>
    </row>
    <row r="14" spans="1:6">
      <c r="A14" t="s">
        <v>36</v>
      </c>
    </row>
    <row r="15" spans="1:6">
      <c r="A15" t="s">
        <v>38</v>
      </c>
      <c r="F15" t="s">
        <v>204</v>
      </c>
    </row>
    <row r="16" spans="1:6">
      <c r="A16" t="s">
        <v>34</v>
      </c>
    </row>
    <row r="17" spans="1:6">
      <c r="A17" t="s">
        <v>40</v>
      </c>
      <c r="E17" t="s">
        <v>6</v>
      </c>
      <c r="F17" t="s">
        <v>205</v>
      </c>
    </row>
    <row r="18" spans="1:6">
      <c r="A18" t="s">
        <v>100</v>
      </c>
    </row>
    <row r="19" spans="1:6">
      <c r="A19" t="s">
        <v>102</v>
      </c>
      <c r="F19" t="s">
        <v>206</v>
      </c>
    </row>
    <row r="20" spans="1:6">
      <c r="A20" t="s">
        <v>48</v>
      </c>
    </row>
    <row r="21" spans="1:6">
      <c r="A21" t="s">
        <v>44</v>
      </c>
      <c r="E21" t="s">
        <v>7</v>
      </c>
      <c r="F21" t="s">
        <v>207</v>
      </c>
    </row>
    <row r="22" spans="1:6">
      <c r="A22" t="s">
        <v>104</v>
      </c>
    </row>
    <row r="23" spans="1:6">
      <c r="A23" t="s">
        <v>46</v>
      </c>
      <c r="F23" s="155" t="s">
        <v>208</v>
      </c>
    </row>
    <row r="24" spans="1:6">
      <c r="A24" t="s">
        <v>50</v>
      </c>
    </row>
    <row r="25" spans="1:6">
      <c r="A25" t="s">
        <v>52</v>
      </c>
      <c r="E25" t="s">
        <v>8</v>
      </c>
      <c r="F25" t="s">
        <v>209</v>
      </c>
    </row>
    <row r="26" spans="1:6">
      <c r="A26" t="s">
        <v>106</v>
      </c>
    </row>
    <row r="27" spans="1:6">
      <c r="A27" t="s">
        <v>210</v>
      </c>
      <c r="F27" s="155" t="s">
        <v>211</v>
      </c>
    </row>
    <row r="28" spans="1:6">
      <c r="A28" t="s">
        <v>58</v>
      </c>
      <c r="F28" t="s">
        <v>202</v>
      </c>
    </row>
    <row r="29" spans="1:6">
      <c r="A29" t="s">
        <v>62</v>
      </c>
    </row>
    <row r="30" spans="1:6">
      <c r="A30" t="s">
        <v>84</v>
      </c>
    </row>
    <row r="31" spans="1:6">
      <c r="A31" t="s">
        <v>212</v>
      </c>
    </row>
    <row r="32" spans="1:6">
      <c r="A32" t="s">
        <v>108</v>
      </c>
    </row>
    <row r="33" spans="1:1">
      <c r="A33" t="s">
        <v>54</v>
      </c>
    </row>
    <row r="34" spans="1:1">
      <c r="A34" t="s">
        <v>64</v>
      </c>
    </row>
    <row r="35" spans="1:1">
      <c r="A35" t="s">
        <v>56</v>
      </c>
    </row>
    <row r="36" spans="1:1">
      <c r="A36" t="s">
        <v>66</v>
      </c>
    </row>
    <row r="37" spans="1:1">
      <c r="A37" t="s">
        <v>213</v>
      </c>
    </row>
    <row r="38" spans="1:1">
      <c r="A38" t="s">
        <v>110</v>
      </c>
    </row>
    <row r="39" spans="1:1">
      <c r="A39" t="s">
        <v>68</v>
      </c>
    </row>
    <row r="40" spans="1:1">
      <c r="A40" t="s">
        <v>72</v>
      </c>
    </row>
    <row r="41" spans="1:1">
      <c r="A41" t="s">
        <v>112</v>
      </c>
    </row>
    <row r="42" spans="1:1">
      <c r="A42" t="s">
        <v>74</v>
      </c>
    </row>
    <row r="43" spans="1:1">
      <c r="A43" t="s">
        <v>114</v>
      </c>
    </row>
    <row r="44" spans="1:1">
      <c r="A44" t="s">
        <v>78</v>
      </c>
    </row>
    <row r="45" spans="1:1">
      <c r="A45" t="s">
        <v>80</v>
      </c>
    </row>
    <row r="46" spans="1:1">
      <c r="A46" t="s">
        <v>116</v>
      </c>
    </row>
    <row r="47" spans="1:1">
      <c r="A47" t="s">
        <v>82</v>
      </c>
    </row>
    <row r="48" spans="1:1">
      <c r="A48" t="s">
        <v>94</v>
      </c>
    </row>
    <row r="49" spans="1:1">
      <c r="A49" t="s">
        <v>92</v>
      </c>
    </row>
    <row r="50" spans="1:1">
      <c r="A50" t="s">
        <v>88</v>
      </c>
    </row>
    <row r="51" spans="1:1">
      <c r="A51" t="s">
        <v>120</v>
      </c>
    </row>
    <row r="52" spans="1:1">
      <c r="A52" t="s">
        <v>118</v>
      </c>
    </row>
    <row r="53" spans="1:1">
      <c r="A53" t="s">
        <v>98</v>
      </c>
    </row>
    <row r="54" spans="1:1">
      <c r="A54" t="s">
        <v>90</v>
      </c>
    </row>
    <row r="55" spans="1:1">
      <c r="A55" t="s">
        <v>96</v>
      </c>
    </row>
    <row r="56" spans="1:1">
      <c r="A56" t="s">
        <v>122</v>
      </c>
    </row>
    <row r="57" spans="1:1">
      <c r="A57" t="s">
        <v>42</v>
      </c>
    </row>
    <row r="58" spans="1:1">
      <c r="A58" t="s">
        <v>124</v>
      </c>
    </row>
    <row r="59" spans="1:1">
      <c r="A59" t="s">
        <v>214</v>
      </c>
    </row>
    <row r="60" spans="1:1">
      <c r="A60" t="s">
        <v>215</v>
      </c>
    </row>
    <row r="61" spans="1:1">
      <c r="A61" t="s">
        <v>76</v>
      </c>
    </row>
  </sheetData>
  <hyperlinks>
    <hyperlink ref="F27" r:id="rId2" xr:uid="{590CF316-E93D-49FB-920E-43F101499792}"/>
    <hyperlink ref="F23" r:id="rId3" xr:uid="{88CBB34D-F5AA-41DC-92F8-A0F19334B1BA}"/>
    <hyperlink ref="F10" r:id="rId4" xr:uid="{D81FB1FA-FA6B-4362-9A96-D2583051705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4706E34436C2446828799A105FD3E25" ma:contentTypeVersion="4" ma:contentTypeDescription="Create a new document." ma:contentTypeScope="" ma:versionID="ac4eddc16bc83c6ec9a89a7d81b321c5">
  <xsd:schema xmlns:xsd="http://www.w3.org/2001/XMLSchema" xmlns:xs="http://www.w3.org/2001/XMLSchema" xmlns:p="http://schemas.microsoft.com/office/2006/metadata/properties" xmlns:ns2="6c75a7f5-5a86-4471-afb4-33eceee183e2" targetNamespace="http://schemas.microsoft.com/office/2006/metadata/properties" ma:root="true" ma:fieldsID="e5be84e4973a1ccad691375173fe9219" ns2:_="">
    <xsd:import namespace="6c75a7f5-5a86-4471-afb4-33eceee183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75a7f5-5a86-4471-afb4-33eceee183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72E8E3-F450-4252-9879-B9CC89AACA13}"/>
</file>

<file path=customXml/itemProps2.xml><?xml version="1.0" encoding="utf-8"?>
<ds:datastoreItem xmlns:ds="http://schemas.openxmlformats.org/officeDocument/2006/customXml" ds:itemID="{F258B757-E308-4457-A824-53FDE5D224B1}"/>
</file>

<file path=customXml/itemProps3.xml><?xml version="1.0" encoding="utf-8"?>
<ds:datastoreItem xmlns:ds="http://schemas.openxmlformats.org/officeDocument/2006/customXml" ds:itemID="{2381B248-4FFB-4B92-A983-ED116BFB1A9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Hull</dc:creator>
  <cp:keywords/>
  <dc:description/>
  <cp:lastModifiedBy>John Raynor</cp:lastModifiedBy>
  <cp:revision/>
  <dcterms:created xsi:type="dcterms:W3CDTF">2009-01-15T14:19:42Z</dcterms:created>
  <dcterms:modified xsi:type="dcterms:W3CDTF">2022-03-19T07:34:50Z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0x010100A4706E34436C2446828799A105FD3E25</vt:lpwstr>
  </property>
</Properties>
</file>