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i unidad\Copia disco D\Talento_Tech\UTB\IA\_Temas\Limpieza_de_Datos\LimpiezaDatos\"/>
    </mc:Choice>
  </mc:AlternateContent>
  <xr:revisionPtr revIDLastSave="0" documentId="13_ncr:1_{4D4197B1-0B0E-44F8-BE65-DFEB08337FA7}" xr6:coauthVersionLast="47" xr6:coauthVersionMax="47" xr10:uidLastSave="{00000000-0000-0000-0000-000000000000}"/>
  <bookViews>
    <workbookView xWindow="22932" yWindow="-108" windowWidth="23256" windowHeight="12456" firstSheet="1" activeTab="1" xr2:uid="{00000000-000D-0000-FFFF-FFFF00000000}"/>
  </bookViews>
  <sheets>
    <sheet name="Mercado Casa Original" sheetId="1" state="hidden" r:id="rId1"/>
    <sheet name="Mercado Casa Inicial" sheetId="12" r:id="rId2"/>
    <sheet name="Tabla Dinamica" sheetId="16" r:id="rId3"/>
    <sheet name="Datos" sheetId="15" r:id="rId4"/>
    <sheet name="Datos1" sheetId="17" r:id="rId5"/>
    <sheet name="Mercado CasaLimpieza" sheetId="13" r:id="rId6"/>
    <sheet name="Mercado CasaLimpiezaOK" sheetId="2" r:id="rId7"/>
    <sheet name="TablasDinamicas" sheetId="14" r:id="rId8"/>
    <sheet name="Mercado por mes" sheetId="3" r:id="rId9"/>
    <sheet name="Mercado por mes OK" sheetId="4" r:id="rId10"/>
    <sheet name="Distribución Mercado X Tipo" sheetId="6" r:id="rId11"/>
    <sheet name="Distribución Mercado X Tipo OK" sheetId="7" r:id="rId12"/>
    <sheet name="Carnes por Mes (Barras)" sheetId="8" r:id="rId13"/>
    <sheet name="Carnes por Mes (Barras) OK" sheetId="9" r:id="rId14"/>
  </sheets>
  <calcPr calcId="191028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2" i="13"/>
  <c r="N3" i="13"/>
  <c r="N4" i="13"/>
  <c r="N5" i="13"/>
  <c r="N6" i="13"/>
  <c r="N7" i="13"/>
  <c r="N8" i="13"/>
  <c r="N9" i="13"/>
  <c r="N10" i="13"/>
  <c r="N11" i="13"/>
  <c r="N12" i="13"/>
  <c r="M2" i="13"/>
  <c r="N2" i="13"/>
  <c r="L3" i="13"/>
  <c r="L4" i="13"/>
  <c r="L5" i="13"/>
  <c r="L6" i="13"/>
  <c r="L7" i="13"/>
  <c r="L8" i="13"/>
  <c r="L9" i="13"/>
  <c r="L10" i="13"/>
  <c r="L11" i="13"/>
  <c r="L12" i="13"/>
  <c r="L2" i="13"/>
  <c r="H3" i="13"/>
  <c r="H4" i="13"/>
  <c r="H5" i="13"/>
  <c r="H6" i="13"/>
  <c r="H7" i="13"/>
  <c r="H8" i="13"/>
  <c r="H9" i="13"/>
  <c r="H10" i="13"/>
  <c r="H11" i="13"/>
  <c r="H12" i="13"/>
  <c r="H2" i="13"/>
  <c r="F14" i="13"/>
  <c r="G3" i="13"/>
  <c r="G4" i="13"/>
  <c r="G5" i="13"/>
  <c r="G6" i="13"/>
  <c r="G7" i="13"/>
  <c r="G8" i="13"/>
  <c r="G9" i="13"/>
  <c r="G10" i="13"/>
  <c r="G11" i="13"/>
  <c r="G12" i="13"/>
  <c r="G2" i="13"/>
  <c r="D3" i="13"/>
  <c r="D4" i="13"/>
  <c r="D5" i="13"/>
  <c r="D6" i="13"/>
  <c r="D7" i="13"/>
  <c r="D8" i="13"/>
  <c r="D9" i="13"/>
  <c r="D10" i="13"/>
  <c r="D2" i="13"/>
  <c r="D11" i="12"/>
  <c r="E11" i="12"/>
  <c r="F11" i="12"/>
  <c r="G11" i="12"/>
  <c r="H11" i="12"/>
  <c r="I11" i="12"/>
  <c r="J11" i="12"/>
  <c r="K11" i="12"/>
  <c r="C11" i="12"/>
  <c r="L3" i="12"/>
  <c r="L4" i="12"/>
  <c r="L5" i="12"/>
  <c r="L6" i="12"/>
  <c r="L7" i="12"/>
  <c r="L8" i="12"/>
  <c r="L9" i="12"/>
  <c r="L10" i="12"/>
  <c r="L11" i="12" s="1"/>
  <c r="L2" i="12"/>
  <c r="E3" i="2"/>
  <c r="E4" i="2"/>
  <c r="E8" i="2"/>
  <c r="E9" i="2"/>
  <c r="E10" i="2"/>
  <c r="E2" i="2"/>
  <c r="M2" i="2"/>
  <c r="N12" i="2"/>
  <c r="D11" i="2"/>
  <c r="E11" i="2" s="1"/>
  <c r="G11" i="2"/>
  <c r="H11" i="2"/>
  <c r="L11" i="2"/>
  <c r="N11" i="2" s="1"/>
  <c r="D12" i="2"/>
  <c r="E12" i="2" s="1"/>
  <c r="G12" i="2"/>
  <c r="H12" i="2"/>
  <c r="L12" i="2"/>
  <c r="L3" i="2"/>
  <c r="N3" i="2" s="1"/>
  <c r="L4" i="2"/>
  <c r="L5" i="2"/>
  <c r="N5" i="2" s="1"/>
  <c r="L6" i="2"/>
  <c r="N6" i="2" s="1"/>
  <c r="L7" i="2"/>
  <c r="N7" i="2" s="1"/>
  <c r="L8" i="2"/>
  <c r="N8" i="2" s="1"/>
  <c r="L9" i="2"/>
  <c r="N9" i="2" s="1"/>
  <c r="L10" i="2"/>
  <c r="N10" i="2" s="1"/>
  <c r="L2" i="2"/>
  <c r="N2" i="2" s="1"/>
  <c r="D10" i="2"/>
  <c r="G10" i="2"/>
  <c r="H10" i="2"/>
  <c r="D3" i="2"/>
  <c r="D4" i="2"/>
  <c r="D5" i="2"/>
  <c r="E5" i="2" s="1"/>
  <c r="D6" i="2"/>
  <c r="E6" i="2" s="1"/>
  <c r="D7" i="2"/>
  <c r="E7" i="2" s="1"/>
  <c r="D8" i="2"/>
  <c r="D9" i="2"/>
  <c r="D2" i="2"/>
  <c r="H3" i="2"/>
  <c r="H4" i="2"/>
  <c r="H5" i="2"/>
  <c r="H6" i="2"/>
  <c r="H7" i="2"/>
  <c r="H8" i="2"/>
  <c r="H9" i="2"/>
  <c r="H2" i="2"/>
  <c r="G3" i="2"/>
  <c r="G4" i="2"/>
  <c r="G5" i="2"/>
  <c r="G6" i="2"/>
  <c r="G7" i="2"/>
  <c r="G8" i="2"/>
  <c r="G9" i="2"/>
  <c r="G2" i="2"/>
  <c r="L2" i="1"/>
  <c r="C4" i="1"/>
  <c r="N4" i="2" l="1"/>
</calcChain>
</file>

<file path=xl/sharedStrings.xml><?xml version="1.0" encoding="utf-8"?>
<sst xmlns="http://schemas.openxmlformats.org/spreadsheetml/2006/main" count="255" uniqueCount="56">
  <si>
    <t>Año</t>
  </si>
  <si>
    <t>Mes</t>
  </si>
  <si>
    <t>Víveres (Harinas, pan, enlatados, etc.)</t>
  </si>
  <si>
    <t>Verduras</t>
  </si>
  <si>
    <t>Frutas</t>
  </si>
  <si>
    <t>Carnes</t>
  </si>
  <si>
    <t>Lácteos</t>
  </si>
  <si>
    <t>Aseo personal</t>
  </si>
  <si>
    <t>Limpieza</t>
  </si>
  <si>
    <t>Mascotas</t>
  </si>
  <si>
    <t>Papeleria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</si>
  <si>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</si>
  <si>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</si>
  <si>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</si>
  <si>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</si>
  <si>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</si>
  <si>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</si>
  <si>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</si>
  <si>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</si>
  <si>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</si>
  <si>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</si>
  <si>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Etiquetas de fila</t>
  </si>
  <si>
    <t>Suma de Año</t>
  </si>
  <si>
    <t>XTZ</t>
  </si>
  <si>
    <t>Total general</t>
  </si>
  <si>
    <t xml:space="preserve">Víveres </t>
  </si>
  <si>
    <t>Fecha</t>
  </si>
  <si>
    <t>Año-Mes</t>
  </si>
  <si>
    <t>Mayúsculas</t>
  </si>
  <si>
    <t>Víveres Blanco</t>
  </si>
  <si>
    <t>Víveres Rm-Imp</t>
  </si>
  <si>
    <t>Verduras Dup</t>
  </si>
  <si>
    <t>Frutas Num</t>
  </si>
  <si>
    <t>Frutas-Media</t>
  </si>
  <si>
    <t>Frutas Rem-Imp</t>
  </si>
  <si>
    <t xml:space="preserve"> </t>
  </si>
  <si>
    <t>23/15/2024</t>
  </si>
  <si>
    <t>Media:</t>
  </si>
  <si>
    <t>Limpieza:</t>
  </si>
  <si>
    <t>Datos en Blanco: Función ESBLANCO en Víveres</t>
  </si>
  <si>
    <t>Regla:</t>
  </si>
  <si>
    <t>Datos Duplicados: Marcarlos con Inicio - Formato condicional, Elminarlos con Datos - Quitar duplicados (Columnas Mostrar duplicados en Verduras y quitar duplicados en Año-Mes</t>
  </si>
  <si>
    <t>Datos numéricos: función ESNUMERO: Frutas=&gt;Hallazgo y Remediación o imputación</t>
  </si>
  <si>
    <t>Mayúsculas: Año-Mes</t>
  </si>
  <si>
    <t>Validar Fechas: Datos - Validación de Datos</t>
  </si>
  <si>
    <t>ViveresBlanco</t>
  </si>
  <si>
    <t>ViveresError</t>
  </si>
  <si>
    <t>Verduras Dupl</t>
  </si>
  <si>
    <t>FrutasNúmeros</t>
  </si>
  <si>
    <t>Media</t>
  </si>
  <si>
    <t>Datos en Blanco: Función ESBLANCO en víveres</t>
  </si>
  <si>
    <t>Análisis</t>
  </si>
  <si>
    <t>Febrero= Más costos</t>
  </si>
  <si>
    <t>Enero= Menos costoso</t>
  </si>
  <si>
    <t>El mercado va en aumento</t>
  </si>
  <si>
    <t>Víveres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</si>
</sst>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/>
    <xf numFmtId="164" fontId="1" fillId="0" borderId="3" xfId="1" applyNumberFormat="1" applyFont="1" applyBorder="1" applyAlignment="1">
      <alignment vertical="center"/>
    </xf>
    <xf numFmtId="164" fontId="1" fillId="0" borderId="4" xfId="1" applyNumberFormat="1" applyFont="1" applyBorder="1" applyAlignment="1">
      <alignment vertical="center"/>
    </xf>
    <xf numFmtId="164" fontId="0" fillId="0" borderId="0" xfId="1" applyNumberFormat="1" applyFont="1"/>
    <xf numFmtId="0" fontId="0" fillId="0" borderId="5" xfId="0" applyBorder="1"/>
    <xf numFmtId="164" fontId="0" fillId="0" borderId="5" xfId="1" applyNumberFormat="1" applyFont="1" applyBorder="1"/>
    <xf numFmtId="0" fontId="0" fillId="2" borderId="5" xfId="0" applyFill="1" applyBorder="1"/>
    <xf numFmtId="0" fontId="0" fillId="3" borderId="5" xfId="0" applyFill="1" applyBorder="1"/>
    <xf numFmtId="164" fontId="0" fillId="0" borderId="0" xfId="1" applyNumberFormat="1" applyFont="1" applyBorder="1"/>
    <xf numFmtId="164" fontId="0" fillId="0" borderId="0" xfId="0" applyNumberFormat="1"/>
    <xf numFmtId="164" fontId="0" fillId="3" borderId="5" xfId="1" applyNumberFormat="1" applyFont="1" applyFill="1" applyBorder="1"/>
    <xf numFmtId="14" fontId="0" fillId="0" borderId="5" xfId="0" applyNumberFormat="1" applyBorder="1"/>
    <xf numFmtId="14" fontId="0" fillId="3" borderId="5" xfId="0" applyNumberFormat="1" applyFill="1" applyBorder="1"/>
    <xf numFmtId="0" fontId="3" fillId="0" borderId="0" xfId="0" applyFont="1"/>
    <xf numFmtId="0" fontId="0" fillId="4" borderId="5" xfId="0" applyFill="1" applyBorder="1"/>
    <xf numFmtId="0" fontId="0" fillId="5" borderId="5" xfId="0" applyFill="1" applyBorder="1"/>
    <xf numFmtId="0" fontId="0" fillId="6" borderId="0" xfId="0" applyFill="1"/>
    <xf numFmtId="0" fontId="0" fillId="0" borderId="6" xfId="0" pivotButton="1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0" fillId="0" borderId="7" xfId="0" applyBorder="1" applyAlignment="1">
      <alignment horizontal="left" indent="1"/>
    </xf>
    <xf numFmtId="0" fontId="0" fillId="7" borderId="5" xfId="0" applyFill="1" applyBorder="1"/>
    <xf numFmtId="164" fontId="0" fillId="7" borderId="5" xfId="1" applyNumberFormat="1" applyFont="1" applyFill="1" applyBorder="1"/>
    <xf numFmtId="164" fontId="0" fillId="0" borderId="5" xfId="1" applyNumberFormat="1" applyFont="1" applyFill="1" applyBorder="1"/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Datos1!$D$1</c:f>
              <c:strCache>
                <c:ptCount val="1"/>
                <c:pt idx="0">
                  <c:v>Verduras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Datos1!$A$2:$C$10</c:f>
              <c:multiLvlStrCache>
                <c:ptCount val="9"/>
                <c:lvl>
                  <c:pt idx="0">
                    <c:v> 200.000 </c:v>
                  </c:pt>
                  <c:pt idx="1">
                    <c:v> 210.000 </c:v>
                  </c:pt>
                  <c:pt idx="2">
                    <c:v> 210.000 </c:v>
                  </c:pt>
                  <c:pt idx="3">
                    <c:v> 225.000 </c:v>
                  </c:pt>
                  <c:pt idx="4">
                    <c:v> 240.000 </c:v>
                  </c:pt>
                  <c:pt idx="5">
                    <c:v> 250.000 </c:v>
                  </c:pt>
                  <c:pt idx="6">
                    <c:v> 240.000 </c:v>
                  </c:pt>
                  <c:pt idx="7">
                    <c:v> 245.000 </c:v>
                  </c:pt>
                  <c:pt idx="8">
                    <c:v> 250.000 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Ago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xVal>
          <c:yVal>
            <c:numRef>
              <c:f>Datos1!$D$2:$D$10</c:f>
              <c:numCache>
                <c:formatCode>_-* #,##0_-;\-* #,##0_-;_-* "-"??_-;_-@_-</c:formatCode>
                <c:ptCount val="9"/>
                <c:pt idx="0">
                  <c:v>60000</c:v>
                </c:pt>
                <c:pt idx="1">
                  <c:v>65000</c:v>
                </c:pt>
                <c:pt idx="2">
                  <c:v>70000</c:v>
                </c:pt>
                <c:pt idx="3">
                  <c:v>80000</c:v>
                </c:pt>
                <c:pt idx="4">
                  <c:v>85000</c:v>
                </c:pt>
                <c:pt idx="5">
                  <c:v>90000</c:v>
                </c:pt>
                <c:pt idx="6">
                  <c:v>85000</c:v>
                </c:pt>
                <c:pt idx="7">
                  <c:v>90000</c:v>
                </c:pt>
                <c:pt idx="8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2-4B2D-9D8C-39BE798093A3}"/>
            </c:ext>
          </c:extLst>
        </c:ser>
        <c:ser>
          <c:idx val="1"/>
          <c:order val="1"/>
          <c:tx>
            <c:strRef>
              <c:f>Datos1!$E$1</c:f>
              <c:strCache>
                <c:ptCount val="1"/>
                <c:pt idx="0">
                  <c:v>Frutas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Datos1!$A$2:$C$10</c:f>
              <c:multiLvlStrCache>
                <c:ptCount val="9"/>
                <c:lvl>
                  <c:pt idx="0">
                    <c:v> 200.000 </c:v>
                  </c:pt>
                  <c:pt idx="1">
                    <c:v> 210.000 </c:v>
                  </c:pt>
                  <c:pt idx="2">
                    <c:v> 210.000 </c:v>
                  </c:pt>
                  <c:pt idx="3">
                    <c:v> 225.000 </c:v>
                  </c:pt>
                  <c:pt idx="4">
                    <c:v> 240.000 </c:v>
                  </c:pt>
                  <c:pt idx="5">
                    <c:v> 250.000 </c:v>
                  </c:pt>
                  <c:pt idx="6">
                    <c:v> 240.000 </c:v>
                  </c:pt>
                  <c:pt idx="7">
                    <c:v> 245.000 </c:v>
                  </c:pt>
                  <c:pt idx="8">
                    <c:v> 250.000 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Ago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xVal>
          <c:yVal>
            <c:numRef>
              <c:f>Datos1!$E$2:$E$10</c:f>
              <c:numCache>
                <c:formatCode>_-* #,##0_-;\-* #,##0_-;_-* "-"??_-;_-@_-</c:formatCode>
                <c:ptCount val="9"/>
                <c:pt idx="0">
                  <c:v>40000</c:v>
                </c:pt>
                <c:pt idx="1">
                  <c:v>40000</c:v>
                </c:pt>
                <c:pt idx="2">
                  <c:v>45000</c:v>
                </c:pt>
                <c:pt idx="3">
                  <c:v>42000</c:v>
                </c:pt>
                <c:pt idx="4">
                  <c:v>50000</c:v>
                </c:pt>
                <c:pt idx="5">
                  <c:v>70000</c:v>
                </c:pt>
                <c:pt idx="6">
                  <c:v>45000</c:v>
                </c:pt>
                <c:pt idx="7">
                  <c:v>65000</c:v>
                </c:pt>
                <c:pt idx="8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2-4B2D-9D8C-39BE798093A3}"/>
            </c:ext>
          </c:extLst>
        </c:ser>
        <c:ser>
          <c:idx val="2"/>
          <c:order val="2"/>
          <c:tx>
            <c:strRef>
              <c:f>Datos1!$F$1</c:f>
              <c:strCache>
                <c:ptCount val="1"/>
                <c:pt idx="0">
                  <c:v>Carnes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Datos1!$A$2:$C$10</c:f>
              <c:multiLvlStrCache>
                <c:ptCount val="9"/>
                <c:lvl>
                  <c:pt idx="0">
                    <c:v> 200.000 </c:v>
                  </c:pt>
                  <c:pt idx="1">
                    <c:v> 210.000 </c:v>
                  </c:pt>
                  <c:pt idx="2">
                    <c:v> 210.000 </c:v>
                  </c:pt>
                  <c:pt idx="3">
                    <c:v> 225.000 </c:v>
                  </c:pt>
                  <c:pt idx="4">
                    <c:v> 240.000 </c:v>
                  </c:pt>
                  <c:pt idx="5">
                    <c:v> 250.000 </c:v>
                  </c:pt>
                  <c:pt idx="6">
                    <c:v> 240.000 </c:v>
                  </c:pt>
                  <c:pt idx="7">
                    <c:v> 245.000 </c:v>
                  </c:pt>
                  <c:pt idx="8">
                    <c:v> 250.000 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Ago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xVal>
          <c:yVal>
            <c:numRef>
              <c:f>Datos1!$F$2:$F$10</c:f>
              <c:numCache>
                <c:formatCode>_-* #,##0_-;\-* #,##0_-;_-* "-"??_-;_-@_-</c:formatCode>
                <c:ptCount val="9"/>
                <c:pt idx="0">
                  <c:v>1650000</c:v>
                </c:pt>
                <c:pt idx="1">
                  <c:v>270000</c:v>
                </c:pt>
                <c:pt idx="2">
                  <c:v>275000</c:v>
                </c:pt>
                <c:pt idx="3">
                  <c:v>20000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2-4B2D-9D8C-39BE798093A3}"/>
            </c:ext>
          </c:extLst>
        </c:ser>
        <c:ser>
          <c:idx val="3"/>
          <c:order val="3"/>
          <c:tx>
            <c:strRef>
              <c:f>Datos1!$G$1</c:f>
              <c:strCache>
                <c:ptCount val="1"/>
                <c:pt idx="0">
                  <c:v>Lácteos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Datos1!$A$2:$C$10</c:f>
              <c:multiLvlStrCache>
                <c:ptCount val="9"/>
                <c:lvl>
                  <c:pt idx="0">
                    <c:v> 200.000 </c:v>
                  </c:pt>
                  <c:pt idx="1">
                    <c:v> 210.000 </c:v>
                  </c:pt>
                  <c:pt idx="2">
                    <c:v> 210.000 </c:v>
                  </c:pt>
                  <c:pt idx="3">
                    <c:v> 225.000 </c:v>
                  </c:pt>
                  <c:pt idx="4">
                    <c:v> 240.000 </c:v>
                  </c:pt>
                  <c:pt idx="5">
                    <c:v> 250.000 </c:v>
                  </c:pt>
                  <c:pt idx="6">
                    <c:v> 240.000 </c:v>
                  </c:pt>
                  <c:pt idx="7">
                    <c:v> 245.000 </c:v>
                  </c:pt>
                  <c:pt idx="8">
                    <c:v> 250.000 </c:v>
                  </c:pt>
                </c:lvl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Ago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xVal>
          <c:yVal>
            <c:numRef>
              <c:f>Datos1!$G$2:$G$10</c:f>
              <c:numCache>
                <c:formatCode>_-* #,##0_-;\-* #,##0_-;_-* "-"??_-;_-@_-</c:formatCode>
                <c:ptCount val="9"/>
                <c:pt idx="0">
                  <c:v>100000</c:v>
                </c:pt>
                <c:pt idx="1">
                  <c:v>105000</c:v>
                </c:pt>
                <c:pt idx="2">
                  <c:v>105000</c:v>
                </c:pt>
                <c:pt idx="3">
                  <c:v>110000</c:v>
                </c:pt>
                <c:pt idx="4">
                  <c:v>115000</c:v>
                </c:pt>
                <c:pt idx="5">
                  <c:v>135000</c:v>
                </c:pt>
                <c:pt idx="6">
                  <c:v>130000</c:v>
                </c:pt>
                <c:pt idx="7">
                  <c:v>130000</c:v>
                </c:pt>
                <c:pt idx="8">
                  <c:v>135000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2-4B2D-9D8C-39BE7980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66031"/>
        <c:axId val="1041666991"/>
      </c:scatterChart>
      <c:valAx>
        <c:axId val="10416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666991"/>
        <c:crosses val="autoZero"/>
        <c:crossBetween val="midCat"/>
      </c:valAx>
      <c:valAx>
        <c:axId val="10416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166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Mercado</a:t>
            </a:r>
            <a:r>
              <a:rPr lang="es-CO" baseline="0"/>
              <a:t> por meses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'Mercado por mes'!$C$1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'Mercado por mes'!$A$2:$B$10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'Mercado por mes'!$C$2:$C$10</c:f>
              <c:numCache>
                <c:formatCode>General</c:formatCode>
                <c:ptCount val="9"/>
                <c:pt idx="0">
                  <c:v>1080000</c:v>
                </c:pt>
                <c:pt idx="1">
                  <c:v>1330000</c:v>
                </c:pt>
                <c:pt idx="2">
                  <c:v>1210000</c:v>
                </c:pt>
                <c:pt idx="3">
                  <c:v>1214000</c:v>
                </c:pt>
                <c:pt idx="4">
                  <c:v>1220000</c:v>
                </c:pt>
                <c:pt idx="5">
                  <c:v>1245000</c:v>
                </c:pt>
                <c:pt idx="6">
                  <c:v>1285000</c:v>
                </c:pt>
                <c:pt idx="7">
                  <c:v>1320000</c:v>
                </c:pt>
                <c:pt idx="8">
                  <c:v>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9-4542-8FBB-4FD9B11A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478479"/>
        <c:axId val="1637470799"/>
      </c:lineChart>
      <c:catAx>
        <c:axId val="163747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70799"/>
        <c:crosses val="autoZero"/>
        <c:auto val="1"/>
        <c:lblAlgn val="ctr"/>
        <c:lblOffset val="100"/>
        <c:noMultiLvlLbl val="0"/>
      </c:catAx>
      <c:valAx>
        <c:axId val="16374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7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'Mercado por mes OK'!$C$1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'Mercado por mes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'Mercado por mes OK'!$C$2:$C$10</c:f>
              <c:numCache>
                <c:formatCode>General</c:formatCode>
                <c:ptCount val="9"/>
                <c:pt idx="0">
                  <c:v>1080000</c:v>
                </c:pt>
                <c:pt idx="1">
                  <c:v>1330000</c:v>
                </c:pt>
                <c:pt idx="2">
                  <c:v>1210000</c:v>
                </c:pt>
                <c:pt idx="3">
                  <c:v>1214000</c:v>
                </c:pt>
                <c:pt idx="4">
                  <c:v>1220000</c:v>
                </c:pt>
                <c:pt idx="5">
                  <c:v>1245000</c:v>
                </c:pt>
                <c:pt idx="6">
                  <c:v>1285000</c:v>
                </c:pt>
                <c:pt idx="7">
                  <c:v>1320000</c:v>
                </c:pt>
                <c:pt idx="8">
                  <c:v>1340000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A-4973-91A7-9C36C610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59712"/>
        <c:axId val="1957644352"/>
      </c:lineChart>
      <c:catAx>
        <c:axId val="19576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44352"/>
        <c:crosses val="autoZero"/>
        <c:auto val="1"/>
        <c:lblAlgn val="ctr"/>
        <c:lblOffset val="100"/>
        <c:noMultiLvlLbl val="0"/>
      </c:catAx>
      <c:valAx>
        <c:axId val="1957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mercado por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Items mercado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50-4980-ADDB-0B1AD4F5D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50-4980-ADDB-0B1AD4F5D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50-4980-ADDB-0B1AD4F5D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50-4980-ADDB-0B1AD4F5DB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50-4980-ADDB-0B1AD4F5DB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50-4980-ADDB-0B1AD4F5DB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50-4980-ADDB-0B1AD4F5DB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50-4980-ADDB-0B1AD4F5DB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50-4980-ADDB-0B1AD4F5D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Mercado X Tipo'!$A$1:$I$1</c:f>
              <c:strCache>
                <c:ptCount val="9"/>
                <c:pt idx="0">
                  <c:v>Víveres</c:v>
                </c:pt>
                <c:pt idx="1">
                  <c:v>Verduras</c:v>
                </c:pt>
                <c:pt idx="2">
                  <c:v>Frutas</c:v>
                </c:pt>
                <c:pt idx="3">
                  <c:v>Carnes</c:v>
                </c:pt>
                <c:pt idx="4">
                  <c:v>Lácteos</c:v>
                </c:pt>
                <c:pt idx="5">
                  <c:v>Aseo personal</c:v>
                </c:pt>
                <c:pt idx="6">
                  <c:v>Limpieza</c:v>
                </c:pt>
                <c:pt idx="7">
                  <c:v>Mascotas</c:v>
                </c:pt>
                <c:pt idx="8">
                  <c:v>Papeleria</c:v>
                </c:pt>
              </c:strCache>
            </c:strRef>
          </c:cat>
          <c:val>
            <c:numRef>
              <c:f>'Distribución Mercado X Tipo'!$A$2:$I$2</c:f>
              <c:numCache>
                <c:formatCode>General</c:formatCode>
                <c:ptCount val="9"/>
                <c:pt idx="0">
                  <c:v>2070000</c:v>
                </c:pt>
                <c:pt idx="1">
                  <c:v>720000</c:v>
                </c:pt>
                <c:pt idx="2">
                  <c:v>462000</c:v>
                </c:pt>
                <c:pt idx="3">
                  <c:v>2495000</c:v>
                </c:pt>
                <c:pt idx="4">
                  <c:v>1070000</c:v>
                </c:pt>
                <c:pt idx="5">
                  <c:v>1520000</c:v>
                </c:pt>
                <c:pt idx="6">
                  <c:v>1072000</c:v>
                </c:pt>
                <c:pt idx="7">
                  <c:v>750000</c:v>
                </c:pt>
                <c:pt idx="8">
                  <c:v>1085000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482C-9B5A-43FC67670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Valores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2-4B02-AE8C-1845D76DF0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2-4B02-AE8C-1845D76DF0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2-4B02-AE8C-1845D76DF0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A2-4B02-AE8C-1845D76DF0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A2-4B02-AE8C-1845D76DF0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A2-4B02-AE8C-1845D76DF0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A2-4B02-AE8C-1845D76DF0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A2-4B02-AE8C-1845D76DF0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A2-4B02-AE8C-1845D76DF0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Mercado X Tipo OK'!$A$1:$I$1</c:f>
              <c:strCache>
                <c:ptCount val="9"/>
                <c:pt idx="0">
                  <c:v>Víveres</c:v>
                </c:pt>
                <c:pt idx="1">
                  <c:v>Verduras</c:v>
                </c:pt>
                <c:pt idx="2">
                  <c:v>Frutas</c:v>
                </c:pt>
                <c:pt idx="3">
                  <c:v>Carnes</c:v>
                </c:pt>
                <c:pt idx="4">
                  <c:v>Lácteos</c:v>
                </c:pt>
                <c:pt idx="5">
                  <c:v>Aseo personal</c:v>
                </c:pt>
                <c:pt idx="6">
                  <c:v>Limpieza</c:v>
                </c:pt>
                <c:pt idx="7">
                  <c:v>Mascotas</c:v>
                </c:pt>
                <c:pt idx="8">
                  <c:v>Papeleria</c:v>
                </c:pt>
              </c:strCache>
            </c:strRef>
          </c:cat>
          <c:val>
            <c:numRef>
              <c:f>'Distribución Mercado X Tipo OK'!$A$2:$I$2</c:f>
              <c:numCache>
                <c:formatCode>General</c:formatCode>
                <c:ptCount val="9"/>
                <c:pt idx="0">
                  <c:v>2070000</c:v>
                </c:pt>
                <c:pt idx="1">
                  <c:v>720000</c:v>
                </c:pt>
                <c:pt idx="2">
                  <c:v>462000</c:v>
                </c:pt>
                <c:pt idx="3">
                  <c:v>2495000</c:v>
                </c:pt>
                <c:pt idx="4">
                  <c:v>1070000</c:v>
                </c:pt>
                <c:pt idx="5">
                  <c:v>1520000</c:v>
                </c:pt>
                <c:pt idx="6">
                  <c:v>1072000</c:v>
                </c:pt>
                <c:pt idx="7">
                  <c:v>750000</c:v>
                </c:pt>
                <c:pt idx="8">
                  <c:v>1085000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5-4241-974E-B7B0569410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'Carnes por Mes (Barras)'!$C$1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48C6-96E4-B91822B80C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129600"/>
        <c:axId val="975127680"/>
      </c:barChart>
      <c:catAx>
        <c:axId val="9751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7680"/>
        <c:crosses val="autoZero"/>
        <c:auto val="1"/>
        <c:lblAlgn val="ctr"/>
        <c:lblOffset val="100"/>
        <c:noMultiLvlLbl val="0"/>
      </c:catAx>
      <c:valAx>
        <c:axId val="9751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'Carnes por Mes (Barras)'!$C$1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0-47F5-9AD5-F80326823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4036287"/>
        <c:axId val="1614564399"/>
      </c:barChart>
      <c:catAx>
        <c:axId val="404036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564399"/>
        <c:crosses val="autoZero"/>
        <c:auto val="1"/>
        <c:lblAlgn val="ctr"/>
        <c:lblOffset val="100"/>
        <c:noMultiLvlLbl val="0"/>
      </c:catAx>
      <c:valAx>
        <c:axId val="16145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3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</a:t>
            </a:r>
            <a:r>
              <a:rPr lang="en-US"/>
              <a:t>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'Carnes por Mes (Barras) OK'!$C$1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 OK'!$C$2:$C$10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FA1-B2C5-A1182ECF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5120480"/>
        <c:axId val="975131040"/>
      </c:barChart>
      <c:catAx>
        <c:axId val="97512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31040"/>
        <c:crosses val="autoZero"/>
        <c:auto val="1"/>
        <c:lblAlgn val="ctr"/>
        <c:lblOffset val="100"/>
        <c:noMultiLvlLbl val="0"/>
      </c:catAx>
      <c:valAx>
        <c:axId val="97513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Carnes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'Carnes por Mes (Barras) OK'!$C$1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'Carnes por Mes (Barras) OK'!$A$2:$B$10</c:f>
              <c:multiLvlStrCache>
                <c:ptCount val="9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2024</c:v>
                  </c:pt>
                  <c:pt idx="3">
                    <c:v>2024</c:v>
                  </c:pt>
                  <c:pt idx="4">
                    <c:v>2024</c:v>
                  </c:pt>
                  <c:pt idx="5">
                    <c:v>2024</c:v>
                  </c:pt>
                  <c:pt idx="6">
                    <c:v>2024</c:v>
                  </c:pt>
                  <c:pt idx="7">
                    <c:v>2024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'Carnes por Mes (Barras) OK'!$C$2:$C$10</c:f>
              <c:numCache>
                <c:formatCode>_-* #,##0_-;\-* #,##0_-;_-* "-"??_-;_-@_-</c:formatCode>
                <c:ptCount val="9"/>
                <c:pt idx="0">
                  <c:v>250000</c:v>
                </c:pt>
                <c:pt idx="1">
                  <c:v>270000</c:v>
                </c:pt>
                <c:pt idx="2">
                  <c:v>275000</c:v>
                </c:pt>
                <c:pt idx="3">
                  <c:v>275000</c:v>
                </c:pt>
                <c:pt idx="4">
                  <c:v>280000</c:v>
                </c:pt>
                <c:pt idx="5">
                  <c:v>285000</c:v>
                </c:pt>
                <c:pt idx="6">
                  <c:v>285000</c:v>
                </c:pt>
                <c:pt idx="7">
                  <c:v>285000</c:v>
                </c:pt>
                <c:pt idx="8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F-4E49-96A3-7C3F0844D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125760"/>
        <c:axId val="975124800"/>
      </c:barChart>
      <c:catAx>
        <c:axId val="9751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4800"/>
        <c:crosses val="autoZero"/>
        <c:auto val="1"/>
        <c:lblAlgn val="ctr"/>
        <c:lblOffset val="100"/>
        <c:noMultiLvlLbl val="0"/>
      </c:catAx>
      <c:valAx>
        <c:axId val="9751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708660</xdr:colOff>
      <xdr:row>6</xdr:row>
      <xdr:rowOff>19050</xdr:rowOff>
    </xdr:from>
    <xdr:to>
      <xdr:col>13</xdr:col>
      <xdr:colOff>571500</xdr:colOff>
      <xdr:row>22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3CA55-ECC0-0C50-5E05-28F9A3B2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146050</xdr:rowOff>
    </xdr:from>
    <xdr:to>
      <xdr:col>10</xdr:col>
      <xdr:colOff>536575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1BECB-7E1A-92B1-239B-9496C168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2</xdr:row>
      <xdr:rowOff>0</xdr:rowOff>
    </xdr:from>
    <xdr:to>
      <xdr:col>10</xdr:col>
      <xdr:colOff>206375</xdr:colOff>
      <xdr:row>19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D6C155-8BD2-1BF2-A606-A20B384B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498474</xdr:colOff>
      <xdr:row>3</xdr:row>
      <xdr:rowOff>95250</xdr:rowOff>
    </xdr:from>
    <xdr:to>
      <xdr:col>11</xdr:col>
      <xdr:colOff>603249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0873F-27AB-4476-50DA-80AC0979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574674</xdr:colOff>
      <xdr:row>3</xdr:row>
      <xdr:rowOff>38100</xdr:rowOff>
    </xdr:from>
    <xdr:to>
      <xdr:col>10</xdr:col>
      <xdr:colOff>482599</xdr:colOff>
      <xdr:row>23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0EB730-B15F-3039-2105-2DEA14E4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21</xdr:row>
      <xdr:rowOff>107950</xdr:rowOff>
    </xdr:from>
    <xdr:to>
      <xdr:col>11</xdr:col>
      <xdr:colOff>95249</xdr:colOff>
      <xdr:row>40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7C0AB0-C2AD-BAA2-2850-D6DFC9BD0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2</xdr:row>
      <xdr:rowOff>146050</xdr:rowOff>
    </xdr:from>
    <xdr:to>
      <xdr:col>10</xdr:col>
      <xdr:colOff>536575</xdr:colOff>
      <xdr:row>20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743523-914B-D4B7-3C9E-D0C7DF6E2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701674</xdr:colOff>
      <xdr:row>0</xdr:row>
      <xdr:rowOff>139700</xdr:rowOff>
    </xdr:from>
    <xdr:to>
      <xdr:col>10</xdr:col>
      <xdr:colOff>495300</xdr:colOff>
      <xdr:row>21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E91F24-994A-82AC-24CA-A20371A2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22</xdr:row>
      <xdr:rowOff>44450</xdr:rowOff>
    </xdr:from>
    <xdr:to>
      <xdr:col>10</xdr:col>
      <xdr:colOff>139699</xdr:colOff>
      <xdr:row>41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AAA346-120B-33B3-4623-8F0AF472E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Arturo Medina Castillo" refreshedDate="45548.813599537039" createdVersion="8" refreshedVersion="8" minRefreshableVersion="3" recordCount="9" xr:uid="{B9D29146-CE8E-4E5F-8546-F806614D4F1F}">
  <cacheSource type="worksheet">
    <worksheetSource ref="A1:G11" sheet="Datos"/>
  </cacheSource>
  <cacheFields count="11">
    <cacheField name="Año" numFmtId="0">
      <sharedItems containsSemiMixedTypes="0" containsString="0" containsNumber="1" containsInteger="1" minValue="2024" maxValue="2024" count="1">
        <n v="2024"/>
      </sharedItems>
    </cacheField>
    <cacheField name="Mes" numFmtId="0">
      <sharedItems count="10">
        <s v="Ene"/>
        <s v="Feb"/>
        <s v="Mar"/>
        <s v="Abr"/>
        <s v="May"/>
        <s v="Jun"/>
        <s v="Jul"/>
        <s v="Ago"/>
        <s v="XTZ"/>
        <s v="Sep" u="1"/>
      </sharedItems>
    </cacheField>
    <cacheField name="Víveres (Harinas, pan, enlatados, etc.)" numFmtId="164">
      <sharedItems containsSemiMixedTypes="0" containsString="0" containsNumber="1" containsInteger="1" minValue="200000" maxValue="250000"/>
    </cacheField>
    <cacheField name="Verduras" numFmtId="164">
      <sharedItems containsSemiMixedTypes="0" containsString="0" containsNumber="1" containsInteger="1" minValue="60000" maxValue="95000"/>
    </cacheField>
    <cacheField name="Frutas" numFmtId="164">
      <sharedItems containsSemiMixedTypes="0" containsString="0" containsNumber="1" containsInteger="1" minValue="40000" maxValue="70000"/>
    </cacheField>
    <cacheField name="Carnes" numFmtId="164">
      <sharedItems containsSemiMixedTypes="0" containsString="0" containsNumber="1" containsInteger="1" minValue="250000" maxValue="290000"/>
    </cacheField>
    <cacheField name="Lácteos" numFmtId="164">
      <sharedItems containsSemiMixedTypes="0" containsString="0" containsNumber="1" containsInteger="1" minValue="100000" maxValue="140000"/>
    </cacheField>
    <cacheField name="Aseo personal" numFmtId="164">
      <sharedItems containsSemiMixedTypes="0" containsString="0" containsNumber="1" containsInteger="1" minValue="150000" maxValue="185000"/>
    </cacheField>
    <cacheField name="Limpieza" numFmtId="164">
      <sharedItems containsSemiMixedTypes="0" containsString="0" containsNumber="1" containsInteger="1" minValue="100000" maxValue="130000"/>
    </cacheField>
    <cacheField name="Mascotas" numFmtId="164">
      <sharedItems containsSemiMixedTypes="0" containsString="0" containsNumber="1" containsInteger="1" minValue="70000" maxValue="95000"/>
    </cacheField>
    <cacheField name="Papeleria" numFmtId="164">
      <sharedItems containsSemiMixedTypes="0" containsString="0" containsNumber="1" containsInteger="1" minValue="80000" maxValue="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200000"/>
    <n v="60000"/>
    <n v="40000"/>
    <n v="250000"/>
    <n v="100000"/>
    <n v="150000"/>
    <n v="100000"/>
    <n v="80000"/>
    <n v="100000"/>
  </r>
  <r>
    <x v="0"/>
    <x v="1"/>
    <n v="210000"/>
    <n v="65000"/>
    <n v="40000"/>
    <n v="270000"/>
    <n v="105000"/>
    <n v="160000"/>
    <n v="110000"/>
    <n v="70000"/>
    <n v="300000"/>
  </r>
  <r>
    <x v="0"/>
    <x v="2"/>
    <n v="210000"/>
    <n v="70000"/>
    <n v="45000"/>
    <n v="275000"/>
    <n v="105000"/>
    <n v="165000"/>
    <n v="115000"/>
    <n v="75000"/>
    <n v="150000"/>
  </r>
  <r>
    <x v="0"/>
    <x v="3"/>
    <n v="225000"/>
    <n v="80000"/>
    <n v="42000"/>
    <n v="275000"/>
    <n v="110000"/>
    <n v="165000"/>
    <n v="117000"/>
    <n v="80000"/>
    <n v="120000"/>
  </r>
  <r>
    <x v="0"/>
    <x v="4"/>
    <n v="240000"/>
    <n v="85000"/>
    <n v="50000"/>
    <n v="280000"/>
    <n v="115000"/>
    <n v="165000"/>
    <n v="120000"/>
    <n v="85000"/>
    <n v="80000"/>
  </r>
  <r>
    <x v="0"/>
    <x v="5"/>
    <n v="240000"/>
    <n v="85000"/>
    <n v="45000"/>
    <n v="285000"/>
    <n v="130000"/>
    <n v="170000"/>
    <n v="125000"/>
    <n v="85000"/>
    <n v="80000"/>
  </r>
  <r>
    <x v="0"/>
    <x v="6"/>
    <n v="245000"/>
    <n v="90000"/>
    <n v="65000"/>
    <n v="285000"/>
    <n v="130000"/>
    <n v="175000"/>
    <n v="125000"/>
    <n v="90000"/>
    <n v="80000"/>
  </r>
  <r>
    <x v="0"/>
    <x v="7"/>
    <n v="250000"/>
    <n v="90000"/>
    <n v="70000"/>
    <n v="285000"/>
    <n v="135000"/>
    <n v="185000"/>
    <n v="130000"/>
    <n v="90000"/>
    <n v="85000"/>
  </r>
  <r>
    <x v="0"/>
    <x v="8"/>
    <n v="250000"/>
    <n v="95000"/>
    <n v="65000"/>
    <n v="290000"/>
    <n v="140000"/>
    <n v="185000"/>
    <n v="130000"/>
    <n v="95000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D7F40-4D1F-4F21-BFA7-BF3C3D64DB2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axis="axisRow" dataField="1" showAll="0">
      <items count="2"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m="1" x="9"/>
        <item x="8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Items count="1">
    <i/>
  </colItems>
  <dataFields count="1">
    <dataField name="Suma de Año" fld="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2" headerRowDxfId="12">
  <tableColumns count="12">
    <tableColumn id="3" xr3:uid="{00000000-0010-0000-0000-000003000000}" name="Año"/>
    <tableColumn id="4" xr3:uid="{00000000-0010-0000-0000-000004000000}" name="Mes"/>
    <tableColumn id="5" xr3:uid="{00000000-0010-0000-0000-000005000000}" name="Víveres (Harinas, pan, enlatados, etc.)" dataDxfId="11" dataCellStyle="Millares"/>
    <tableColumn id="6" xr3:uid="{00000000-0010-0000-0000-000006000000}" name="Verduras" dataDxfId="10" dataCellStyle="Millares"/>
    <tableColumn id="7" xr3:uid="{00000000-0010-0000-0000-000007000000}" name="Frutas" dataDxfId="9" dataCellStyle="Millares"/>
    <tableColumn id="8" xr3:uid="{00000000-0010-0000-0000-000008000000}" name="Carnes" dataDxfId="8" dataCellStyle="Millares"/>
    <tableColumn id="9" xr3:uid="{00000000-0010-0000-0000-000009000000}" name="Lácteos" dataDxfId="7" dataCellStyle="Millares"/>
    <tableColumn id="10" xr3:uid="{00000000-0010-0000-0000-00000A000000}" name="Aseo personal" dataDxfId="6" dataCellStyle="Millares"/>
    <tableColumn id="11" xr3:uid="{00000000-0010-0000-0000-00000B000000}" name="Limpieza" dataDxfId="5" dataCellStyle="Millares"/>
    <tableColumn id="12" xr3:uid="{00000000-0010-0000-0000-00000C000000}" name="Mascotas" dataDxfId="4" dataCellStyle="Millares"/>
    <tableColumn id="13" xr3:uid="{00000000-0010-0000-0000-00000D000000}" name="Papeleria" dataDxfId="3" dataCellStyle="Millares"/>
    <tableColumn id="1" xr3:uid="{E33F3FF4-1EA3-4E02-9E73-3C4BFA4301B8}" name="Total" dataDxfId="2" dataCellStyle="Millares">
      <calculatedColumnFormula>SUM(Form_Responses1[[#This Row],[Víveres (Harinas, pan, enlatados, etc.)]:[Papeleria]])</calculatedColumnFormula>
    </tableColumn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opLeftCell="E1" workbookViewId="0">
      <pane ySplit="1" topLeftCell="A2" activePane="bottomLeft" state="frozen"/>
      <selection pane="bottomLeft" activeCell="F17" sqref="F17"/>
    </sheetView>
  </sheetViews>
  <sheetFormatPr baseColWidth="10" defaultColWidth="12.5546875" defaultRowHeight="15.75" customHeight="1" x14ac:dyDescent="0.25"/>
  <cols>
    <col min="1" max="2" width="18.88671875" customWidth="1"/>
    <col min="3" max="3" width="32.44140625" customWidth="1"/>
    <col min="4" max="17" width="18.88671875" customWidth="1"/>
  </cols>
  <sheetData>
    <row r="1" spans="1:12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ht="15.75" customHeight="1" x14ac:dyDescent="0.25">
      <c r="A2" s="1">
        <v>2024</v>
      </c>
      <c r="B2" s="1">
        <v>1</v>
      </c>
      <c r="C2" s="5">
        <v>200000</v>
      </c>
      <c r="D2" s="5">
        <v>60000</v>
      </c>
      <c r="E2" s="5">
        <v>40000</v>
      </c>
      <c r="F2" s="5">
        <v>250000</v>
      </c>
      <c r="G2" s="5">
        <v>100000</v>
      </c>
      <c r="H2" s="5">
        <v>150000</v>
      </c>
      <c r="I2" s="5">
        <v>100000</v>
      </c>
      <c r="J2" s="5">
        <v>80000</v>
      </c>
      <c r="K2" s="6">
        <v>100000</v>
      </c>
      <c r="L2" s="7">
        <f>SUM(Form_Responses1[[#This Row],[Víveres (Harinas, pan, enlatados, etc.)]:[Papeleria]])</f>
        <v>1080000</v>
      </c>
    </row>
    <row r="3" spans="1:12" ht="15.75" customHeight="1" x14ac:dyDescent="0.25">
      <c r="A3" s="1">
        <v>2024</v>
      </c>
      <c r="B3" s="1">
        <v>2</v>
      </c>
      <c r="C3" s="5">
        <v>210000</v>
      </c>
      <c r="D3" s="5">
        <v>65000</v>
      </c>
      <c r="E3" s="5">
        <v>40000</v>
      </c>
      <c r="F3" s="5">
        <v>270000</v>
      </c>
      <c r="G3" s="5">
        <v>105000</v>
      </c>
      <c r="H3" s="5">
        <v>160000</v>
      </c>
      <c r="I3" s="5">
        <v>110000</v>
      </c>
      <c r="J3" s="5">
        <v>70000</v>
      </c>
      <c r="K3" s="6">
        <v>300000</v>
      </c>
      <c r="L3" s="7"/>
    </row>
    <row r="4" spans="1:12" ht="15.75" customHeight="1" x14ac:dyDescent="0.25">
      <c r="A4" s="1">
        <v>2024</v>
      </c>
      <c r="B4" s="1">
        <v>3</v>
      </c>
      <c r="C4" s="5">
        <f>210000</f>
        <v>210000</v>
      </c>
      <c r="D4" s="5">
        <v>70000</v>
      </c>
      <c r="E4" s="5">
        <v>45000</v>
      </c>
      <c r="F4" s="5">
        <v>275000</v>
      </c>
      <c r="G4" s="5">
        <v>105000</v>
      </c>
      <c r="H4" s="5">
        <v>165000</v>
      </c>
      <c r="I4" s="5">
        <v>115000</v>
      </c>
      <c r="J4" s="5">
        <v>75000</v>
      </c>
      <c r="K4" s="6">
        <v>150000</v>
      </c>
      <c r="L4" s="7"/>
    </row>
    <row r="5" spans="1:12" ht="15.75" customHeight="1" x14ac:dyDescent="0.25">
      <c r="A5" s="1">
        <v>2024</v>
      </c>
      <c r="B5" s="1">
        <v>4</v>
      </c>
      <c r="C5" s="5">
        <v>225000</v>
      </c>
      <c r="D5" s="5">
        <v>80000</v>
      </c>
      <c r="E5" s="5">
        <v>42000</v>
      </c>
      <c r="F5" s="5">
        <v>275000</v>
      </c>
      <c r="G5" s="5">
        <v>110000</v>
      </c>
      <c r="H5" s="5">
        <v>165000</v>
      </c>
      <c r="I5" s="5">
        <v>117000</v>
      </c>
      <c r="J5" s="5">
        <v>80000</v>
      </c>
      <c r="K5" s="6">
        <v>120000</v>
      </c>
      <c r="L5" s="7"/>
    </row>
    <row r="6" spans="1:12" ht="15.75" customHeight="1" x14ac:dyDescent="0.25">
      <c r="A6" s="1">
        <v>2024</v>
      </c>
      <c r="B6" s="1">
        <v>5</v>
      </c>
      <c r="C6" s="5">
        <v>240000</v>
      </c>
      <c r="D6" s="5">
        <v>85000</v>
      </c>
      <c r="E6" s="5">
        <v>50000</v>
      </c>
      <c r="F6" s="5">
        <v>280000</v>
      </c>
      <c r="G6" s="5">
        <v>115000</v>
      </c>
      <c r="H6" s="5">
        <v>165000</v>
      </c>
      <c r="I6" s="5">
        <v>120000</v>
      </c>
      <c r="J6" s="5">
        <v>85000</v>
      </c>
      <c r="K6" s="6">
        <v>80000</v>
      </c>
      <c r="L6" s="7"/>
    </row>
    <row r="7" spans="1:12" ht="15.75" customHeight="1" x14ac:dyDescent="0.25">
      <c r="A7" s="1">
        <v>2024</v>
      </c>
      <c r="B7" s="1">
        <v>6</v>
      </c>
      <c r="C7" s="5">
        <v>240000</v>
      </c>
      <c r="D7" s="5">
        <v>85000</v>
      </c>
      <c r="E7" s="5">
        <v>45000</v>
      </c>
      <c r="F7" s="5">
        <v>285000</v>
      </c>
      <c r="G7" s="5">
        <v>130000</v>
      </c>
      <c r="H7" s="5">
        <v>170000</v>
      </c>
      <c r="I7" s="5">
        <v>125000</v>
      </c>
      <c r="J7" s="5">
        <v>85000</v>
      </c>
      <c r="K7" s="6">
        <v>80000</v>
      </c>
      <c r="L7" s="7"/>
    </row>
    <row r="8" spans="1:12" ht="15.75" customHeight="1" x14ac:dyDescent="0.25">
      <c r="A8" s="1">
        <v>2024</v>
      </c>
      <c r="B8" s="1">
        <v>7</v>
      </c>
      <c r="C8" s="5">
        <v>245000</v>
      </c>
      <c r="D8" s="5">
        <v>90000</v>
      </c>
      <c r="E8" s="5">
        <v>65000</v>
      </c>
      <c r="F8" s="5">
        <v>285000</v>
      </c>
      <c r="G8" s="5">
        <v>130000</v>
      </c>
      <c r="H8" s="5">
        <v>175000</v>
      </c>
      <c r="I8" s="5">
        <v>125000</v>
      </c>
      <c r="J8" s="5">
        <v>90000</v>
      </c>
      <c r="K8" s="6">
        <v>80000</v>
      </c>
      <c r="L8" s="7"/>
    </row>
    <row r="9" spans="1:12" ht="15.75" customHeight="1" x14ac:dyDescent="0.25">
      <c r="A9" s="1">
        <v>2024</v>
      </c>
      <c r="B9" s="1">
        <v>8</v>
      </c>
      <c r="C9" s="5">
        <v>250000</v>
      </c>
      <c r="D9" s="5">
        <v>90000</v>
      </c>
      <c r="E9" s="5">
        <v>70000</v>
      </c>
      <c r="F9" s="5">
        <v>285000</v>
      </c>
      <c r="G9" s="5">
        <v>135000</v>
      </c>
      <c r="H9" s="5">
        <v>185000</v>
      </c>
      <c r="I9" s="5">
        <v>130000</v>
      </c>
      <c r="J9" s="5">
        <v>90000</v>
      </c>
      <c r="K9" s="6">
        <v>85000</v>
      </c>
      <c r="L9" s="7"/>
    </row>
    <row r="10" spans="1:12" ht="15.75" customHeight="1" x14ac:dyDescent="0.25">
      <c r="A10" s="1">
        <v>2024</v>
      </c>
      <c r="B10" s="1">
        <v>9</v>
      </c>
      <c r="C10" s="5">
        <v>250000</v>
      </c>
      <c r="D10" s="5">
        <v>95000</v>
      </c>
      <c r="E10" s="5">
        <v>65000</v>
      </c>
      <c r="F10" s="5">
        <v>290000</v>
      </c>
      <c r="G10" s="5">
        <v>140000</v>
      </c>
      <c r="H10" s="5">
        <v>185000</v>
      </c>
      <c r="I10" s="5">
        <v>130000</v>
      </c>
      <c r="J10" s="5">
        <v>95000</v>
      </c>
      <c r="K10" s="6">
        <v>90000</v>
      </c>
      <c r="L10" s="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AC1C8-1CE0-42F2-BBF2-C3FDFC13472C}">
  <dimension ref="A1:C10"/>
  <sheetViews>
    <sheetView workbookViewId="0">
      <selection sqref="A1:A10"/>
    </sheetView>
  </sheetViews>
  <sheetFormatPr baseColWidth="10" defaultColWidth="11.44140625" defaultRowHeight="13.2" x14ac:dyDescent="0.25"/>
  <sheetData>
    <row r="1" spans="1:3" x14ac:dyDescent="0.25">
      <c r="A1" s="10" t="s">
        <v>0</v>
      </c>
      <c r="B1" s="10" t="s">
        <v>1</v>
      </c>
      <c r="C1" s="10" t="s">
        <v>11</v>
      </c>
    </row>
    <row r="2" spans="1:3" x14ac:dyDescent="0.25">
      <c r="A2" s="8">
        <v>2024</v>
      </c>
      <c r="B2" s="8" t="s">
        <v>12</v>
      </c>
      <c r="C2" s="8">
        <v>1080000</v>
      </c>
    </row>
    <row r="3" spans="1:3" x14ac:dyDescent="0.25">
      <c r="A3" s="8">
        <v>2024</v>
      </c>
      <c r="B3" s="8" t="s">
        <v>13</v>
      </c>
      <c r="C3" s="8">
        <v>1330000</v>
      </c>
    </row>
    <row r="4" spans="1:3" x14ac:dyDescent="0.25">
      <c r="A4" s="8">
        <v>2024</v>
      </c>
      <c r="B4" s="8" t="s">
        <v>14</v>
      </c>
      <c r="C4" s="8">
        <v>1210000</v>
      </c>
    </row>
    <row r="5" spans="1:3" x14ac:dyDescent="0.25">
      <c r="A5" s="8">
        <v>2024</v>
      </c>
      <c r="B5" s="8" t="s">
        <v>15</v>
      </c>
      <c r="C5" s="8">
        <v>1214000</v>
      </c>
    </row>
    <row r="6" spans="1:3" x14ac:dyDescent="0.25">
      <c r="A6" s="8">
        <v>2024</v>
      </c>
      <c r="B6" s="8" t="s">
        <v>16</v>
      </c>
      <c r="C6" s="8">
        <v>1220000</v>
      </c>
    </row>
    <row r="7" spans="1:3" x14ac:dyDescent="0.25">
      <c r="A7" s="8">
        <v>2024</v>
      </c>
      <c r="B7" s="8" t="s">
        <v>17</v>
      </c>
      <c r="C7" s="8">
        <v>1245000</v>
      </c>
    </row>
    <row r="8" spans="1:3" x14ac:dyDescent="0.25">
      <c r="A8" s="8">
        <v>2024</v>
      </c>
      <c r="B8" s="8" t="s">
        <v>18</v>
      </c>
      <c r="C8" s="8">
        <v>1285000</v>
      </c>
    </row>
    <row r="9" spans="1:3" x14ac:dyDescent="0.25">
      <c r="A9" s="8">
        <v>2024</v>
      </c>
      <c r="B9" s="8" t="s">
        <v>19</v>
      </c>
      <c r="C9" s="8">
        <v>1320000</v>
      </c>
    </row>
    <row r="10" spans="1:3" x14ac:dyDescent="0.25">
      <c r="A10" s="8">
        <v>2024</v>
      </c>
      <c r="B10" s="8" t="s">
        <v>20</v>
      </c>
      <c r="C10" s="8">
        <v>1340000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9A4A-63C2-4AE0-AE7B-918B4E4EAA6E}">
  <dimension ref="A1:I2"/>
  <sheetViews>
    <sheetView topLeftCell="A4" workbookViewId="0">
      <selection activeCell="N19" sqref="N19"/>
    </sheetView>
  </sheetViews>
  <sheetFormatPr baseColWidth="10" defaultColWidth="11.44140625" defaultRowHeight="13.2" x14ac:dyDescent="0.25"/>
  <sheetData>
    <row r="1" spans="1:9" x14ac:dyDescent="0.25">
      <c r="A1" s="10" t="s">
        <v>55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x14ac:dyDescent="0.25">
      <c r="A2">
        <v>2070000</v>
      </c>
      <c r="B2">
        <v>720000</v>
      </c>
      <c r="C2">
        <v>462000</v>
      </c>
      <c r="D2">
        <v>2495000</v>
      </c>
      <c r="E2">
        <v>1070000</v>
      </c>
      <c r="F2">
        <v>1520000</v>
      </c>
      <c r="G2">
        <v>1072000</v>
      </c>
      <c r="H2">
        <v>750000</v>
      </c>
      <c r="I2">
        <v>1085000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DC8-6598-419E-8FBB-C10FDD250092}">
  <dimension ref="A1:I2"/>
  <sheetViews>
    <sheetView workbookViewId="0">
      <selection sqref="A1:XFD2"/>
    </sheetView>
  </sheetViews>
  <sheetFormatPr baseColWidth="10" defaultColWidth="11.44140625" defaultRowHeight="13.2" x14ac:dyDescent="0.25"/>
  <sheetData>
    <row r="1" spans="1:9" x14ac:dyDescent="0.25">
      <c r="A1" s="10" t="s">
        <v>55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x14ac:dyDescent="0.25">
      <c r="A2">
        <v>2070000</v>
      </c>
      <c r="B2">
        <v>720000</v>
      </c>
      <c r="C2">
        <v>462000</v>
      </c>
      <c r="D2">
        <v>2495000</v>
      </c>
      <c r="E2">
        <v>1070000</v>
      </c>
      <c r="F2">
        <v>1520000</v>
      </c>
      <c r="G2">
        <v>1072000</v>
      </c>
      <c r="H2">
        <v>750000</v>
      </c>
      <c r="I2">
        <v>1085000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8A26-33AE-4666-AEF3-4AAF3BAF6291}">
  <dimension ref="A1:C10"/>
  <sheetViews>
    <sheetView workbookViewId="0">
      <selection activeCell="L14" sqref="L14"/>
    </sheetView>
  </sheetViews>
  <sheetFormatPr baseColWidth="10" defaultColWidth="11.44140625" defaultRowHeight="13.2" x14ac:dyDescent="0.25"/>
  <sheetData>
    <row r="1" spans="1:3" x14ac:dyDescent="0.25">
      <c r="A1" s="10" t="s">
        <v>0</v>
      </c>
      <c r="B1" s="10" t="s">
        <v>1</v>
      </c>
      <c r="C1" s="10" t="s">
        <v>5</v>
      </c>
    </row>
    <row r="2" spans="1:3" x14ac:dyDescent="0.25">
      <c r="A2" s="8">
        <v>2024</v>
      </c>
      <c r="B2" s="8" t="s">
        <v>12</v>
      </c>
      <c r="C2" s="9">
        <v>250000</v>
      </c>
    </row>
    <row r="3" spans="1:3" x14ac:dyDescent="0.25">
      <c r="A3" s="8">
        <v>2024</v>
      </c>
      <c r="B3" s="8" t="s">
        <v>13</v>
      </c>
      <c r="C3" s="9">
        <v>270000</v>
      </c>
    </row>
    <row r="4" spans="1:3" x14ac:dyDescent="0.25">
      <c r="A4" s="8">
        <v>2024</v>
      </c>
      <c r="B4" s="8" t="s">
        <v>14</v>
      </c>
      <c r="C4" s="9">
        <v>275000</v>
      </c>
    </row>
    <row r="5" spans="1:3" x14ac:dyDescent="0.25">
      <c r="A5" s="8">
        <v>2024</v>
      </c>
      <c r="B5" s="8" t="s">
        <v>15</v>
      </c>
      <c r="C5" s="9">
        <v>275000</v>
      </c>
    </row>
    <row r="6" spans="1:3" x14ac:dyDescent="0.25">
      <c r="A6" s="8">
        <v>2024</v>
      </c>
      <c r="B6" s="8" t="s">
        <v>16</v>
      </c>
      <c r="C6" s="9">
        <v>280000</v>
      </c>
    </row>
    <row r="7" spans="1:3" x14ac:dyDescent="0.25">
      <c r="A7" s="8">
        <v>2024</v>
      </c>
      <c r="B7" s="8" t="s">
        <v>17</v>
      </c>
      <c r="C7" s="9">
        <v>285000</v>
      </c>
    </row>
    <row r="8" spans="1:3" x14ac:dyDescent="0.25">
      <c r="A8" s="8">
        <v>2024</v>
      </c>
      <c r="B8" s="8" t="s">
        <v>18</v>
      </c>
      <c r="C8" s="9">
        <v>285000</v>
      </c>
    </row>
    <row r="9" spans="1:3" x14ac:dyDescent="0.25">
      <c r="A9" s="8">
        <v>2024</v>
      </c>
      <c r="B9" s="8" t="s">
        <v>19</v>
      </c>
      <c r="C9" s="9">
        <v>285000</v>
      </c>
    </row>
    <row r="10" spans="1:3" x14ac:dyDescent="0.25">
      <c r="A10" s="8">
        <v>2024</v>
      </c>
      <c r="B10" s="8" t="s">
        <v>20</v>
      </c>
      <c r="C10" s="9">
        <v>290000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6ADD-CADF-4854-AC95-906AE15D84A1}">
  <dimension ref="A1:C10"/>
  <sheetViews>
    <sheetView workbookViewId="0">
      <selection activeCell="L28" sqref="L28"/>
    </sheetView>
  </sheetViews>
  <sheetFormatPr baseColWidth="10" defaultColWidth="11.44140625" defaultRowHeight="13.2" x14ac:dyDescent="0.25"/>
  <sheetData>
    <row r="1" spans="1:3" x14ac:dyDescent="0.25">
      <c r="A1" s="10" t="s">
        <v>0</v>
      </c>
      <c r="B1" s="10" t="s">
        <v>1</v>
      </c>
      <c r="C1" s="10" t="s">
        <v>5</v>
      </c>
    </row>
    <row r="2" spans="1:3" x14ac:dyDescent="0.25">
      <c r="A2" s="8">
        <v>2024</v>
      </c>
      <c r="B2" s="8" t="s">
        <v>12</v>
      </c>
      <c r="C2" s="9">
        <v>250000</v>
      </c>
    </row>
    <row r="3" spans="1:3" x14ac:dyDescent="0.25">
      <c r="A3" s="8">
        <v>2024</v>
      </c>
      <c r="B3" s="8" t="s">
        <v>13</v>
      </c>
      <c r="C3" s="9">
        <v>270000</v>
      </c>
    </row>
    <row r="4" spans="1:3" x14ac:dyDescent="0.25">
      <c r="A4" s="8">
        <v>2024</v>
      </c>
      <c r="B4" s="8" t="s">
        <v>14</v>
      </c>
      <c r="C4" s="9">
        <v>275000</v>
      </c>
    </row>
    <row r="5" spans="1:3" x14ac:dyDescent="0.25">
      <c r="A5" s="8">
        <v>2024</v>
      </c>
      <c r="B5" s="8" t="s">
        <v>15</v>
      </c>
      <c r="C5" s="9">
        <v>275000</v>
      </c>
    </row>
    <row r="6" spans="1:3" x14ac:dyDescent="0.25">
      <c r="A6" s="8">
        <v>2024</v>
      </c>
      <c r="B6" s="8" t="s">
        <v>16</v>
      </c>
      <c r="C6" s="9">
        <v>280000</v>
      </c>
    </row>
    <row r="7" spans="1:3" x14ac:dyDescent="0.25">
      <c r="A7" s="8">
        <v>2024</v>
      </c>
      <c r="B7" s="8" t="s">
        <v>17</v>
      </c>
      <c r="C7" s="9">
        <v>285000</v>
      </c>
    </row>
    <row r="8" spans="1:3" x14ac:dyDescent="0.25">
      <c r="A8" s="8">
        <v>2024</v>
      </c>
      <c r="B8" s="8" t="s">
        <v>18</v>
      </c>
      <c r="C8" s="9">
        <v>285000</v>
      </c>
    </row>
    <row r="9" spans="1:3" x14ac:dyDescent="0.25">
      <c r="A9" s="8">
        <v>2024</v>
      </c>
      <c r="B9" s="8" t="s">
        <v>19</v>
      </c>
      <c r="C9" s="9">
        <v>285000</v>
      </c>
    </row>
    <row r="10" spans="1:3" x14ac:dyDescent="0.25">
      <c r="A10" s="8">
        <v>2024</v>
      </c>
      <c r="B10" s="8" t="s">
        <v>20</v>
      </c>
      <c r="C10" s="9">
        <v>290000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79A9-C433-4D5A-A1D8-8AA15A3379F8}">
  <dimension ref="A1:L11"/>
  <sheetViews>
    <sheetView tabSelected="1" workbookViewId="0">
      <selection activeCell="C11" sqref="C11:L11"/>
    </sheetView>
  </sheetViews>
  <sheetFormatPr baseColWidth="10" defaultColWidth="11.44140625" defaultRowHeight="13.2" x14ac:dyDescent="0.25"/>
  <cols>
    <col min="3" max="3" width="12.6640625" bestFit="1" customWidth="1"/>
    <col min="4" max="5" width="11.109375" bestFit="1" customWidth="1"/>
    <col min="6" max="9" width="12.6640625" bestFit="1" customWidth="1"/>
    <col min="10" max="10" width="11.109375" bestFit="1" customWidth="1"/>
    <col min="11" max="11" width="12.6640625" bestFit="1" customWidth="1"/>
    <col min="12" max="12" width="13.6640625" bestFit="1" customWidth="1"/>
  </cols>
  <sheetData>
    <row r="1" spans="1:1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9" t="s">
        <v>11</v>
      </c>
    </row>
    <row r="2" spans="1:12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9">
        <v>250000</v>
      </c>
      <c r="G2" s="9">
        <v>100000</v>
      </c>
      <c r="H2" s="9">
        <v>150000</v>
      </c>
      <c r="I2" s="9">
        <v>100000</v>
      </c>
      <c r="J2" s="9">
        <v>80000</v>
      </c>
      <c r="K2" s="9">
        <v>100000</v>
      </c>
      <c r="L2" s="9">
        <f>SUM(C2:K2)</f>
        <v>1080000</v>
      </c>
    </row>
    <row r="3" spans="1:12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9">
        <v>270000</v>
      </c>
      <c r="G3" s="9">
        <v>105000</v>
      </c>
      <c r="H3" s="9">
        <v>160000</v>
      </c>
      <c r="I3" s="9">
        <v>110000</v>
      </c>
      <c r="J3" s="9">
        <v>70000</v>
      </c>
      <c r="K3" s="9">
        <v>300000</v>
      </c>
      <c r="L3" s="9">
        <f t="shared" ref="L3:L10" si="0">SUM(C3:K3)</f>
        <v>1330000</v>
      </c>
    </row>
    <row r="4" spans="1:12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  <c r="H4" s="9">
        <v>165000</v>
      </c>
      <c r="I4" s="9">
        <v>115000</v>
      </c>
      <c r="J4" s="9">
        <v>75000</v>
      </c>
      <c r="K4" s="9">
        <v>150000</v>
      </c>
      <c r="L4" s="9">
        <f t="shared" si="0"/>
        <v>1210000</v>
      </c>
    </row>
    <row r="5" spans="1:12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9">
        <v>275000</v>
      </c>
      <c r="G5" s="9">
        <v>110000</v>
      </c>
      <c r="H5" s="9">
        <v>165000</v>
      </c>
      <c r="I5" s="9">
        <v>117000</v>
      </c>
      <c r="J5" s="9">
        <v>80000</v>
      </c>
      <c r="K5" s="9">
        <v>120000</v>
      </c>
      <c r="L5" s="9">
        <f t="shared" si="0"/>
        <v>1214000</v>
      </c>
    </row>
    <row r="6" spans="1:12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  <c r="H6" s="9">
        <v>165000</v>
      </c>
      <c r="I6" s="9">
        <v>120000</v>
      </c>
      <c r="J6" s="9">
        <v>85000</v>
      </c>
      <c r="K6" s="9">
        <v>80000</v>
      </c>
      <c r="L6" s="9">
        <f t="shared" si="0"/>
        <v>1220000</v>
      </c>
    </row>
    <row r="7" spans="1:12" x14ac:dyDescent="0.25">
      <c r="A7" s="8">
        <v>2024</v>
      </c>
      <c r="B7" s="8" t="s">
        <v>17</v>
      </c>
      <c r="C7" s="9">
        <v>240000</v>
      </c>
      <c r="D7" s="9">
        <v>85000</v>
      </c>
      <c r="E7" s="9">
        <v>45000</v>
      </c>
      <c r="F7" s="9">
        <v>285000</v>
      </c>
      <c r="G7" s="9">
        <v>130000</v>
      </c>
      <c r="H7" s="9">
        <v>170000</v>
      </c>
      <c r="I7" s="9">
        <v>125000</v>
      </c>
      <c r="J7" s="9">
        <v>85000</v>
      </c>
      <c r="K7" s="9">
        <v>80000</v>
      </c>
      <c r="L7" s="9">
        <f t="shared" si="0"/>
        <v>1245000</v>
      </c>
    </row>
    <row r="8" spans="1:12" x14ac:dyDescent="0.25">
      <c r="A8" s="8">
        <v>2024</v>
      </c>
      <c r="B8" s="8" t="s">
        <v>18</v>
      </c>
      <c r="C8" s="9">
        <v>245000</v>
      </c>
      <c r="D8" s="9">
        <v>90000</v>
      </c>
      <c r="E8" s="9">
        <v>65000</v>
      </c>
      <c r="F8" s="9">
        <v>285000</v>
      </c>
      <c r="G8" s="9">
        <v>130000</v>
      </c>
      <c r="H8" s="9">
        <v>175000</v>
      </c>
      <c r="I8" s="9">
        <v>125000</v>
      </c>
      <c r="J8" s="9">
        <v>90000</v>
      </c>
      <c r="K8" s="9">
        <v>80000</v>
      </c>
      <c r="L8" s="9">
        <f t="shared" si="0"/>
        <v>1285000</v>
      </c>
    </row>
    <row r="9" spans="1:12" x14ac:dyDescent="0.25">
      <c r="A9" s="8">
        <v>2024</v>
      </c>
      <c r="B9" s="8" t="s">
        <v>19</v>
      </c>
      <c r="C9" s="9">
        <v>250000</v>
      </c>
      <c r="D9" s="9">
        <v>90000</v>
      </c>
      <c r="E9" s="9">
        <v>70000</v>
      </c>
      <c r="F9" s="9">
        <v>285000</v>
      </c>
      <c r="G9" s="9">
        <v>135000</v>
      </c>
      <c r="H9" s="9">
        <v>185000</v>
      </c>
      <c r="I9" s="9">
        <v>130000</v>
      </c>
      <c r="J9" s="9">
        <v>90000</v>
      </c>
      <c r="K9" s="9">
        <v>85000</v>
      </c>
      <c r="L9" s="9">
        <f t="shared" si="0"/>
        <v>1320000</v>
      </c>
    </row>
    <row r="10" spans="1:12" x14ac:dyDescent="0.25">
      <c r="A10" s="8">
        <v>2024</v>
      </c>
      <c r="B10" s="8" t="s">
        <v>20</v>
      </c>
      <c r="C10" s="9">
        <v>250000</v>
      </c>
      <c r="D10" s="9">
        <v>95000</v>
      </c>
      <c r="E10" s="9">
        <v>65000</v>
      </c>
      <c r="F10" s="9">
        <v>290000</v>
      </c>
      <c r="G10" s="9">
        <v>140000</v>
      </c>
      <c r="H10" s="9">
        <v>185000</v>
      </c>
      <c r="I10" s="9">
        <v>130000</v>
      </c>
      <c r="J10" s="9">
        <v>95000</v>
      </c>
      <c r="K10" s="9">
        <v>90000</v>
      </c>
      <c r="L10" s="9">
        <f t="shared" si="0"/>
        <v>1340000</v>
      </c>
    </row>
    <row r="11" spans="1:12" x14ac:dyDescent="0.25">
      <c r="A11" s="8"/>
      <c r="B11" s="19" t="s">
        <v>11</v>
      </c>
      <c r="C11" s="9">
        <f>SUM(C2:C10)</f>
        <v>2070000</v>
      </c>
      <c r="D11" s="9">
        <f t="shared" ref="D11:K11" si="1">SUM(D2:D10)</f>
        <v>720000</v>
      </c>
      <c r="E11" s="9">
        <f t="shared" si="1"/>
        <v>462000</v>
      </c>
      <c r="F11" s="9">
        <f t="shared" si="1"/>
        <v>2495000</v>
      </c>
      <c r="G11" s="9">
        <f t="shared" si="1"/>
        <v>1070000</v>
      </c>
      <c r="H11" s="9">
        <f t="shared" si="1"/>
        <v>1520000</v>
      </c>
      <c r="I11" s="9">
        <f t="shared" si="1"/>
        <v>1072000</v>
      </c>
      <c r="J11" s="9">
        <f t="shared" si="1"/>
        <v>750000</v>
      </c>
      <c r="K11" s="9">
        <f t="shared" si="1"/>
        <v>1085000</v>
      </c>
      <c r="L11" s="9">
        <f t="shared" ref="L11" si="2">SUM(L2:L10)</f>
        <v>11244000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3640-57E1-4171-91EA-A74E4D6A025A}">
  <dimension ref="A3:B14"/>
  <sheetViews>
    <sheetView workbookViewId="0">
      <selection activeCell="C12" sqref="C12"/>
    </sheetView>
  </sheetViews>
  <sheetFormatPr baseColWidth="10" defaultColWidth="11.44140625" defaultRowHeight="13.2" x14ac:dyDescent="0.25"/>
  <cols>
    <col min="1" max="1" width="15.88671875" bestFit="1" customWidth="1"/>
    <col min="2" max="2" width="11.5546875" bestFit="1" customWidth="1"/>
  </cols>
  <sheetData>
    <row r="3" spans="1:2" x14ac:dyDescent="0.25">
      <c r="A3" s="21" t="s">
        <v>21</v>
      </c>
      <c r="B3" s="22" t="s">
        <v>22</v>
      </c>
    </row>
    <row r="4" spans="1:2" x14ac:dyDescent="0.25">
      <c r="A4" s="23">
        <v>2024</v>
      </c>
      <c r="B4" s="22">
        <v>18216</v>
      </c>
    </row>
    <row r="5" spans="1:2" x14ac:dyDescent="0.25">
      <c r="A5" s="27" t="s">
        <v>12</v>
      </c>
      <c r="B5" s="24">
        <v>2024</v>
      </c>
    </row>
    <row r="6" spans="1:2" x14ac:dyDescent="0.25">
      <c r="A6" s="27" t="s">
        <v>13</v>
      </c>
      <c r="B6" s="24">
        <v>2024</v>
      </c>
    </row>
    <row r="7" spans="1:2" x14ac:dyDescent="0.25">
      <c r="A7" s="27" t="s">
        <v>14</v>
      </c>
      <c r="B7" s="24">
        <v>2024</v>
      </c>
    </row>
    <row r="8" spans="1:2" x14ac:dyDescent="0.25">
      <c r="A8" s="27" t="s">
        <v>15</v>
      </c>
      <c r="B8" s="24">
        <v>2024</v>
      </c>
    </row>
    <row r="9" spans="1:2" x14ac:dyDescent="0.25">
      <c r="A9" s="27" t="s">
        <v>16</v>
      </c>
      <c r="B9" s="24">
        <v>2024</v>
      </c>
    </row>
    <row r="10" spans="1:2" x14ac:dyDescent="0.25">
      <c r="A10" s="27" t="s">
        <v>17</v>
      </c>
      <c r="B10" s="24">
        <v>2024</v>
      </c>
    </row>
    <row r="11" spans="1:2" x14ac:dyDescent="0.25">
      <c r="A11" s="27" t="s">
        <v>18</v>
      </c>
      <c r="B11" s="24">
        <v>2024</v>
      </c>
    </row>
    <row r="12" spans="1:2" x14ac:dyDescent="0.25">
      <c r="A12" s="27" t="s">
        <v>19</v>
      </c>
      <c r="B12" s="24">
        <v>2024</v>
      </c>
    </row>
    <row r="13" spans="1:2" x14ac:dyDescent="0.25">
      <c r="A13" s="27" t="s">
        <v>23</v>
      </c>
      <c r="B13" s="24">
        <v>2024</v>
      </c>
    </row>
    <row r="14" spans="1:2" x14ac:dyDescent="0.25">
      <c r="A14" s="25" t="s">
        <v>24</v>
      </c>
      <c r="B14" s="26">
        <v>18216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328D-1FA1-4C51-B49B-7C9CC01F1A10}">
  <dimension ref="A1:G13"/>
  <sheetViews>
    <sheetView workbookViewId="0">
      <selection activeCell="F13" sqref="F13"/>
    </sheetView>
  </sheetViews>
  <sheetFormatPr baseColWidth="10" defaultColWidth="11.44140625" defaultRowHeight="13.2" x14ac:dyDescent="0.25"/>
  <sheetData>
    <row r="1" spans="1:7" x14ac:dyDescent="0.25">
      <c r="A1" s="10" t="s">
        <v>0</v>
      </c>
      <c r="B1" s="10" t="s">
        <v>1</v>
      </c>
      <c r="C1" s="10" t="s">
        <v>25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14"/>
      <c r="G2" s="9">
        <v>100000</v>
      </c>
    </row>
    <row r="3" spans="1:7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30">
        <v>270000</v>
      </c>
      <c r="G3" s="9">
        <v>105000</v>
      </c>
    </row>
    <row r="4" spans="1:7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</row>
    <row r="5" spans="1:7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14"/>
      <c r="G5" s="9">
        <v>110000</v>
      </c>
    </row>
    <row r="6" spans="1:7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</row>
    <row r="7" spans="1:7" x14ac:dyDescent="0.25">
      <c r="A7" s="8">
        <v>2024</v>
      </c>
      <c r="B7" s="8" t="s">
        <v>19</v>
      </c>
      <c r="C7" s="9">
        <v>250000</v>
      </c>
      <c r="D7" s="9">
        <v>90000</v>
      </c>
      <c r="E7" s="9">
        <v>70000</v>
      </c>
      <c r="F7" s="9">
        <v>285000</v>
      </c>
      <c r="G7" s="9">
        <v>135000</v>
      </c>
    </row>
    <row r="8" spans="1:7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>
        <v>285000</v>
      </c>
      <c r="G8" s="9">
        <v>130000</v>
      </c>
    </row>
    <row r="9" spans="1:7" x14ac:dyDescent="0.25">
      <c r="A9" s="11"/>
      <c r="B9" s="11"/>
      <c r="C9" s="14"/>
      <c r="D9" s="14"/>
      <c r="E9" s="14"/>
      <c r="F9" s="14"/>
      <c r="G9" s="14"/>
    </row>
    <row r="10" spans="1:7" x14ac:dyDescent="0.25">
      <c r="A10" s="8">
        <v>2024</v>
      </c>
      <c r="B10" s="8" t="s">
        <v>18</v>
      </c>
      <c r="C10" s="9">
        <v>245000</v>
      </c>
      <c r="D10" s="9">
        <v>90000</v>
      </c>
      <c r="E10" s="9">
        <v>65000</v>
      </c>
      <c r="F10" s="9">
        <v>285000</v>
      </c>
      <c r="G10" s="9">
        <v>130000</v>
      </c>
    </row>
    <row r="11" spans="1:7" x14ac:dyDescent="0.25">
      <c r="A11" s="28">
        <v>2024</v>
      </c>
      <c r="B11" s="28" t="s">
        <v>19</v>
      </c>
      <c r="C11" s="29">
        <v>250000</v>
      </c>
      <c r="D11" s="29">
        <v>90000</v>
      </c>
      <c r="E11" s="29">
        <v>70000</v>
      </c>
      <c r="F11" s="29">
        <v>285000</v>
      </c>
      <c r="G11" s="29">
        <v>135000</v>
      </c>
    </row>
    <row r="12" spans="1:7" x14ac:dyDescent="0.25">
      <c r="A12" s="28">
        <v>2024</v>
      </c>
      <c r="B12" s="28" t="s">
        <v>19</v>
      </c>
      <c r="C12" s="29">
        <v>250000</v>
      </c>
      <c r="D12" s="29">
        <v>90000</v>
      </c>
      <c r="E12" s="29">
        <v>70000</v>
      </c>
      <c r="F12" s="29">
        <v>285000</v>
      </c>
      <c r="G12" s="29">
        <v>135000</v>
      </c>
    </row>
    <row r="13" spans="1:7" x14ac:dyDescent="0.25">
      <c r="A13" s="8">
        <v>2024</v>
      </c>
      <c r="B13" s="8" t="s">
        <v>20</v>
      </c>
      <c r="C13" s="14"/>
      <c r="D13" s="9">
        <v>90000</v>
      </c>
      <c r="E13" s="9">
        <v>65000</v>
      </c>
      <c r="F13" s="9">
        <v>285000</v>
      </c>
      <c r="G13" s="9">
        <v>130000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871A-6B73-4C96-A28B-90A8451D69EF}">
  <dimension ref="A1:G10"/>
  <sheetViews>
    <sheetView workbookViewId="0">
      <selection activeCell="G23" sqref="G23"/>
    </sheetView>
  </sheetViews>
  <sheetFormatPr baseColWidth="10" defaultColWidth="11.44140625" defaultRowHeight="13.2" x14ac:dyDescent="0.25"/>
  <sheetData>
    <row r="1" spans="1:7" x14ac:dyDescent="0.25">
      <c r="A1" s="10" t="s">
        <v>0</v>
      </c>
      <c r="B1" s="10" t="s">
        <v>1</v>
      </c>
      <c r="C1" s="10" t="s">
        <v>25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14">
        <v>1650000</v>
      </c>
      <c r="G2" s="9">
        <v>100000</v>
      </c>
    </row>
    <row r="3" spans="1:7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30">
        <v>270000</v>
      </c>
      <c r="G3" s="9">
        <v>105000</v>
      </c>
    </row>
    <row r="4" spans="1:7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</row>
    <row r="5" spans="1:7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14">
        <v>20000</v>
      </c>
      <c r="G5" s="9">
        <v>110000</v>
      </c>
    </row>
    <row r="6" spans="1:7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</row>
    <row r="7" spans="1:7" x14ac:dyDescent="0.25">
      <c r="A7" s="8">
        <v>2024</v>
      </c>
      <c r="B7" s="8" t="s">
        <v>19</v>
      </c>
      <c r="C7" s="9">
        <v>250000</v>
      </c>
      <c r="D7" s="9">
        <v>90000</v>
      </c>
      <c r="E7" s="9">
        <v>70000</v>
      </c>
      <c r="F7" s="9">
        <v>285000</v>
      </c>
      <c r="G7" s="9">
        <v>135000</v>
      </c>
    </row>
    <row r="8" spans="1:7" x14ac:dyDescent="0.25">
      <c r="A8" s="8">
        <v>2024</v>
      </c>
      <c r="B8" s="8" t="s">
        <v>17</v>
      </c>
      <c r="C8" s="9">
        <v>240000</v>
      </c>
      <c r="D8" s="9">
        <v>85000</v>
      </c>
      <c r="E8" s="9">
        <v>45000</v>
      </c>
      <c r="F8" s="9">
        <v>285000</v>
      </c>
      <c r="G8" s="9">
        <v>130000</v>
      </c>
    </row>
    <row r="9" spans="1:7" x14ac:dyDescent="0.25">
      <c r="A9" s="8">
        <v>2024</v>
      </c>
      <c r="B9" s="8" t="s">
        <v>18</v>
      </c>
      <c r="C9" s="9">
        <v>245000</v>
      </c>
      <c r="D9" s="9">
        <v>90000</v>
      </c>
      <c r="E9" s="9">
        <v>65000</v>
      </c>
      <c r="F9" s="9">
        <v>285000</v>
      </c>
      <c r="G9" s="9">
        <v>130000</v>
      </c>
    </row>
    <row r="10" spans="1:7" x14ac:dyDescent="0.25">
      <c r="A10" s="8">
        <v>2024</v>
      </c>
      <c r="B10" s="8" t="s">
        <v>19</v>
      </c>
      <c r="C10" s="30">
        <v>250000</v>
      </c>
      <c r="D10" s="30">
        <v>90000</v>
      </c>
      <c r="E10" s="30">
        <v>70000</v>
      </c>
      <c r="F10" s="30">
        <v>285000</v>
      </c>
      <c r="G10" s="30">
        <v>135000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C47F-D499-40BB-83AB-4DC9C4A2E6F4}">
  <dimension ref="A1:T19"/>
  <sheetViews>
    <sheetView workbookViewId="0">
      <selection activeCell="J21" sqref="J21"/>
    </sheetView>
  </sheetViews>
  <sheetFormatPr baseColWidth="10" defaultColWidth="11.44140625" defaultRowHeight="13.2" x14ac:dyDescent="0.25"/>
  <cols>
    <col min="6" max="6" width="11.109375" bestFit="1" customWidth="1"/>
    <col min="7" max="7" width="14.88671875" customWidth="1"/>
    <col min="8" max="8" width="13.88671875" bestFit="1" customWidth="1"/>
    <col min="9" max="9" width="11" bestFit="1" customWidth="1"/>
    <col min="10" max="10" width="11.88671875" bestFit="1" customWidth="1"/>
    <col min="11" max="11" width="11" bestFit="1" customWidth="1"/>
    <col min="12" max="12" width="13.44140625" bestFit="1" customWidth="1"/>
    <col min="13" max="13" width="11" customWidth="1"/>
    <col min="14" max="14" width="13.88671875" bestFit="1" customWidth="1"/>
    <col min="15" max="18" width="11.109375" bestFit="1" customWidth="1"/>
    <col min="19" max="19" width="11" bestFit="1" customWidth="1"/>
    <col min="20" max="20" width="11.109375" bestFit="1" customWidth="1"/>
  </cols>
  <sheetData>
    <row r="1" spans="1:20" x14ac:dyDescent="0.25">
      <c r="A1" s="10" t="s">
        <v>26</v>
      </c>
      <c r="B1" s="10" t="s">
        <v>0</v>
      </c>
      <c r="C1" s="10" t="s">
        <v>1</v>
      </c>
      <c r="D1" s="11" t="s">
        <v>27</v>
      </c>
      <c r="E1" s="11" t="s">
        <v>28</v>
      </c>
      <c r="F1" s="10" t="s">
        <v>25</v>
      </c>
      <c r="G1" s="11" t="s">
        <v>29</v>
      </c>
      <c r="H1" s="11" t="s">
        <v>30</v>
      </c>
      <c r="I1" s="10" t="s">
        <v>3</v>
      </c>
      <c r="J1" s="11" t="s">
        <v>31</v>
      </c>
      <c r="K1" s="10" t="s">
        <v>4</v>
      </c>
      <c r="L1" s="11" t="s">
        <v>32</v>
      </c>
      <c r="M1" s="11" t="s">
        <v>33</v>
      </c>
      <c r="N1" s="11" t="s">
        <v>34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</row>
    <row r="2" spans="1:20" x14ac:dyDescent="0.25">
      <c r="A2" s="15">
        <v>45301</v>
      </c>
      <c r="B2" s="8">
        <v>2024</v>
      </c>
      <c r="C2" s="8" t="s">
        <v>12</v>
      </c>
      <c r="D2" s="8" t="str">
        <f t="shared" ref="D2:D10" si="0">CONCATENATE(B2,"-",C2)</f>
        <v>2024-Ene</v>
      </c>
      <c r="E2" s="8" t="str">
        <f>UPPER(D2)</f>
        <v>2024-ENE</v>
      </c>
      <c r="F2" s="9">
        <v>200000</v>
      </c>
      <c r="G2" s="9" t="b">
        <f>ISBLANK(F2)</f>
        <v>0</v>
      </c>
      <c r="H2" s="9">
        <f>IF(ISBLANK(F2),$F$14,F2)</f>
        <v>200000</v>
      </c>
      <c r="I2" s="9">
        <v>60000</v>
      </c>
      <c r="J2" s="9">
        <v>60000</v>
      </c>
      <c r="K2" s="9">
        <v>40000</v>
      </c>
      <c r="L2" s="9" t="b">
        <f>ISNUMBER(K2)</f>
        <v>1</v>
      </c>
      <c r="M2" s="9">
        <f>AVERAGE(K2:K12)</f>
        <v>53200</v>
      </c>
      <c r="N2" s="9">
        <f>IF(ISNUMBER(K2),K2,$M$2)</f>
        <v>40000</v>
      </c>
      <c r="O2" s="9">
        <v>250000</v>
      </c>
      <c r="P2" s="9">
        <v>100000</v>
      </c>
      <c r="Q2" s="9">
        <v>150000</v>
      </c>
      <c r="R2" s="9">
        <v>100000</v>
      </c>
      <c r="S2" s="9">
        <v>80000</v>
      </c>
      <c r="T2" s="9">
        <v>100000</v>
      </c>
    </row>
    <row r="3" spans="1:20" x14ac:dyDescent="0.25">
      <c r="A3" s="15">
        <v>45337</v>
      </c>
      <c r="B3" s="8">
        <v>2024</v>
      </c>
      <c r="C3" s="8" t="s">
        <v>13</v>
      </c>
      <c r="D3" s="8" t="str">
        <f t="shared" si="0"/>
        <v>2024-Feb</v>
      </c>
      <c r="E3" s="8" t="str">
        <f t="shared" ref="E3:E12" si="1">UPPER(D3)</f>
        <v>2024-FEB</v>
      </c>
      <c r="F3" s="9">
        <v>210000</v>
      </c>
      <c r="G3" s="9" t="b">
        <f t="shared" ref="G3:G12" si="2">ISBLANK(F3)</f>
        <v>0</v>
      </c>
      <c r="H3" s="9">
        <f t="shared" ref="H3:H12" si="3">IF(ISBLANK(F3),$F$14,F3)</f>
        <v>210000</v>
      </c>
      <c r="I3" s="9">
        <v>65000</v>
      </c>
      <c r="J3" s="9">
        <v>65000</v>
      </c>
      <c r="K3" s="9">
        <v>40000</v>
      </c>
      <c r="L3" s="9" t="b">
        <f t="shared" ref="L3:L12" si="4">ISNUMBER(K3)</f>
        <v>1</v>
      </c>
      <c r="M3" s="9"/>
      <c r="N3" s="9">
        <f t="shared" ref="N3:N12" si="5">IF(ISNUMBER(K3),K3,$M$2)</f>
        <v>40000</v>
      </c>
      <c r="O3" s="9">
        <v>270000</v>
      </c>
      <c r="P3" s="9">
        <v>105000</v>
      </c>
      <c r="Q3" s="9">
        <v>160000</v>
      </c>
      <c r="R3" s="9">
        <v>110000</v>
      </c>
      <c r="S3" s="9">
        <v>70000</v>
      </c>
      <c r="T3" s="9">
        <v>300000</v>
      </c>
    </row>
    <row r="4" spans="1:20" x14ac:dyDescent="0.25">
      <c r="A4" s="15">
        <v>45367</v>
      </c>
      <c r="B4" s="8">
        <v>2024</v>
      </c>
      <c r="C4" s="8" t="s">
        <v>14</v>
      </c>
      <c r="D4" s="8" t="str">
        <f t="shared" si="0"/>
        <v>2024-Mar</v>
      </c>
      <c r="E4" s="8" t="str">
        <f t="shared" si="1"/>
        <v>2024-MAR</v>
      </c>
      <c r="F4" s="9">
        <v>210000</v>
      </c>
      <c r="G4" s="9" t="b">
        <f t="shared" si="2"/>
        <v>0</v>
      </c>
      <c r="H4" s="9">
        <f t="shared" si="3"/>
        <v>210000</v>
      </c>
      <c r="I4" s="9">
        <v>70000</v>
      </c>
      <c r="J4" s="9">
        <v>70000</v>
      </c>
      <c r="K4" s="9">
        <v>45000</v>
      </c>
      <c r="L4" s="9" t="b">
        <f t="shared" si="4"/>
        <v>1</v>
      </c>
      <c r="M4" s="9"/>
      <c r="N4" s="9">
        <f t="shared" si="5"/>
        <v>45000</v>
      </c>
      <c r="O4" s="9">
        <v>275000</v>
      </c>
      <c r="P4" s="9">
        <v>105000</v>
      </c>
      <c r="Q4" s="9">
        <v>165000</v>
      </c>
      <c r="R4" s="9">
        <v>115000</v>
      </c>
      <c r="S4" s="9">
        <v>75000</v>
      </c>
      <c r="T4" s="9">
        <v>150000</v>
      </c>
    </row>
    <row r="5" spans="1:20" x14ac:dyDescent="0.25">
      <c r="A5" s="15">
        <v>45399</v>
      </c>
      <c r="B5" s="8">
        <v>2024</v>
      </c>
      <c r="C5" s="8" t="s">
        <v>15</v>
      </c>
      <c r="D5" s="8" t="str">
        <f t="shared" si="0"/>
        <v>2024-Abr</v>
      </c>
      <c r="E5" s="8" t="str">
        <f t="shared" si="1"/>
        <v>2024-ABR</v>
      </c>
      <c r="F5" s="9">
        <v>225000</v>
      </c>
      <c r="G5" s="9" t="b">
        <f t="shared" si="2"/>
        <v>0</v>
      </c>
      <c r="H5" s="9">
        <f t="shared" si="3"/>
        <v>225000</v>
      </c>
      <c r="I5" s="9">
        <v>80000</v>
      </c>
      <c r="J5" s="9">
        <v>80000</v>
      </c>
      <c r="K5" s="9">
        <v>42000</v>
      </c>
      <c r="L5" s="9" t="b">
        <f t="shared" si="4"/>
        <v>1</v>
      </c>
      <c r="M5" s="9"/>
      <c r="N5" s="9">
        <f t="shared" si="5"/>
        <v>42000</v>
      </c>
      <c r="O5" s="9">
        <v>275000</v>
      </c>
      <c r="P5" s="9">
        <v>110000</v>
      </c>
      <c r="Q5" s="9">
        <v>165000</v>
      </c>
      <c r="R5" s="9">
        <v>117000</v>
      </c>
      <c r="S5" s="9">
        <v>80000</v>
      </c>
      <c r="T5" s="9">
        <v>120000</v>
      </c>
    </row>
    <row r="6" spans="1:20" x14ac:dyDescent="0.25">
      <c r="A6" s="15">
        <v>45430</v>
      </c>
      <c r="B6" s="8">
        <v>2024</v>
      </c>
      <c r="C6" s="8" t="s">
        <v>16</v>
      </c>
      <c r="D6" s="8" t="str">
        <f t="shared" si="0"/>
        <v>2024-May</v>
      </c>
      <c r="E6" s="8" t="str">
        <f t="shared" si="1"/>
        <v>2024-MAY</v>
      </c>
      <c r="F6" s="9">
        <v>240000</v>
      </c>
      <c r="G6" s="9" t="b">
        <f t="shared" si="2"/>
        <v>0</v>
      </c>
      <c r="H6" s="9">
        <f t="shared" si="3"/>
        <v>240000</v>
      </c>
      <c r="I6" s="9">
        <v>85000</v>
      </c>
      <c r="J6" s="9">
        <v>85000</v>
      </c>
      <c r="K6" s="9">
        <v>50000</v>
      </c>
      <c r="L6" s="9" t="b">
        <f t="shared" si="4"/>
        <v>1</v>
      </c>
      <c r="M6" s="9"/>
      <c r="N6" s="9">
        <f t="shared" si="5"/>
        <v>50000</v>
      </c>
      <c r="O6" s="9">
        <v>280000</v>
      </c>
      <c r="P6" s="9">
        <v>115000</v>
      </c>
      <c r="Q6" s="9">
        <v>165000</v>
      </c>
      <c r="R6" s="9">
        <v>120000</v>
      </c>
      <c r="S6" s="9">
        <v>85000</v>
      </c>
      <c r="T6" s="9">
        <v>80000</v>
      </c>
    </row>
    <row r="7" spans="1:20" x14ac:dyDescent="0.25">
      <c r="A7" s="15">
        <v>45462</v>
      </c>
      <c r="B7" s="8">
        <v>2024</v>
      </c>
      <c r="C7" s="8" t="s">
        <v>17</v>
      </c>
      <c r="D7" s="8" t="str">
        <f t="shared" si="0"/>
        <v>2024-Jun</v>
      </c>
      <c r="E7" s="8" t="str">
        <f t="shared" si="1"/>
        <v>2024-JUN</v>
      </c>
      <c r="F7" s="9"/>
      <c r="G7" s="9" t="b">
        <f t="shared" si="2"/>
        <v>1</v>
      </c>
      <c r="H7" s="14">
        <f t="shared" si="3"/>
        <v>233000</v>
      </c>
      <c r="I7" s="9">
        <v>85000</v>
      </c>
      <c r="J7" s="9">
        <v>85000</v>
      </c>
      <c r="K7" s="9">
        <v>45000</v>
      </c>
      <c r="L7" s="9" t="b">
        <f t="shared" si="4"/>
        <v>1</v>
      </c>
      <c r="M7" s="9"/>
      <c r="N7" s="9">
        <f t="shared" si="5"/>
        <v>45000</v>
      </c>
      <c r="O7" s="9">
        <v>285000</v>
      </c>
      <c r="P7" s="9">
        <v>130000</v>
      </c>
      <c r="Q7" s="9">
        <v>170000</v>
      </c>
      <c r="R7" s="9">
        <v>125000</v>
      </c>
      <c r="S7" s="9">
        <v>85000</v>
      </c>
      <c r="T7" s="9">
        <v>80000</v>
      </c>
    </row>
    <row r="8" spans="1:20" x14ac:dyDescent="0.25">
      <c r="A8" s="15">
        <v>45493</v>
      </c>
      <c r="B8" s="8">
        <v>2024</v>
      </c>
      <c r="C8" s="8" t="s">
        <v>18</v>
      </c>
      <c r="D8" s="8" t="str">
        <f t="shared" si="0"/>
        <v>2024-Jul</v>
      </c>
      <c r="E8" s="8" t="str">
        <f t="shared" si="1"/>
        <v>2024-JUL</v>
      </c>
      <c r="F8" s="9">
        <v>245000</v>
      </c>
      <c r="G8" s="9" t="b">
        <f t="shared" si="2"/>
        <v>0</v>
      </c>
      <c r="H8" s="9">
        <f t="shared" si="3"/>
        <v>245000</v>
      </c>
      <c r="I8" s="9">
        <v>90000</v>
      </c>
      <c r="J8" s="9">
        <v>90000</v>
      </c>
      <c r="K8" s="9">
        <v>65000</v>
      </c>
      <c r="L8" s="9" t="b">
        <f t="shared" si="4"/>
        <v>1</v>
      </c>
      <c r="M8" s="9"/>
      <c r="N8" s="9">
        <f t="shared" si="5"/>
        <v>65000</v>
      </c>
      <c r="O8" s="9">
        <v>285000</v>
      </c>
      <c r="P8" s="9">
        <v>130000</v>
      </c>
      <c r="Q8" s="9">
        <v>175000</v>
      </c>
      <c r="R8" s="9">
        <v>125000</v>
      </c>
      <c r="S8" s="9">
        <v>90000</v>
      </c>
      <c r="T8" s="9">
        <v>80000</v>
      </c>
    </row>
    <row r="9" spans="1:20" x14ac:dyDescent="0.25">
      <c r="A9" s="15">
        <v>45525</v>
      </c>
      <c r="B9" s="8">
        <v>2024</v>
      </c>
      <c r="C9" s="8" t="s">
        <v>19</v>
      </c>
      <c r="D9" s="8" t="str">
        <f t="shared" si="0"/>
        <v>2024-Ago</v>
      </c>
      <c r="E9" s="8" t="str">
        <f t="shared" si="1"/>
        <v>2024-AGO</v>
      </c>
      <c r="F9" s="9">
        <v>250000</v>
      </c>
      <c r="G9" s="9" t="b">
        <f t="shared" si="2"/>
        <v>0</v>
      </c>
      <c r="H9" s="9">
        <f t="shared" si="3"/>
        <v>250000</v>
      </c>
      <c r="I9" s="9">
        <v>90000</v>
      </c>
      <c r="J9" s="9">
        <v>90000</v>
      </c>
      <c r="K9" s="9">
        <v>70000</v>
      </c>
      <c r="L9" s="9" t="b">
        <f t="shared" si="4"/>
        <v>1</v>
      </c>
      <c r="M9" s="9"/>
      <c r="N9" s="9">
        <f t="shared" si="5"/>
        <v>70000</v>
      </c>
      <c r="O9" s="9">
        <v>285000</v>
      </c>
      <c r="P9" s="9">
        <v>135000</v>
      </c>
      <c r="Q9" s="9">
        <v>185000</v>
      </c>
      <c r="R9" s="9">
        <v>130000</v>
      </c>
      <c r="S9" s="9">
        <v>90000</v>
      </c>
      <c r="T9" s="9">
        <v>85000</v>
      </c>
    </row>
    <row r="10" spans="1:20" x14ac:dyDescent="0.25">
      <c r="A10" s="15">
        <v>45526</v>
      </c>
      <c r="B10" s="8">
        <v>2024</v>
      </c>
      <c r="C10" s="8" t="s">
        <v>20</v>
      </c>
      <c r="D10" s="8" t="str">
        <f t="shared" si="0"/>
        <v>2024-Sep</v>
      </c>
      <c r="E10" s="8" t="str">
        <f t="shared" si="1"/>
        <v>2024-SEP</v>
      </c>
      <c r="F10" s="9">
        <v>250000</v>
      </c>
      <c r="G10" s="9" t="b">
        <f t="shared" si="2"/>
        <v>0</v>
      </c>
      <c r="H10" s="9">
        <f t="shared" si="3"/>
        <v>250000</v>
      </c>
      <c r="I10" s="9">
        <v>95000</v>
      </c>
      <c r="J10" s="9">
        <v>95000</v>
      </c>
      <c r="K10" s="9" t="s">
        <v>35</v>
      </c>
      <c r="L10" s="9" t="b">
        <f t="shared" si="4"/>
        <v>0</v>
      </c>
      <c r="M10" s="9"/>
      <c r="N10" s="14">
        <f t="shared" si="5"/>
        <v>53200</v>
      </c>
      <c r="O10" s="9">
        <v>290000</v>
      </c>
      <c r="P10" s="9">
        <v>140000</v>
      </c>
      <c r="Q10" s="9">
        <v>185000</v>
      </c>
      <c r="R10" s="9">
        <v>130000</v>
      </c>
      <c r="S10" s="9">
        <v>95000</v>
      </c>
      <c r="T10" s="9">
        <v>90000</v>
      </c>
    </row>
    <row r="11" spans="1:20" x14ac:dyDescent="0.25">
      <c r="A11" s="16" t="s">
        <v>36</v>
      </c>
      <c r="B11" s="8">
        <v>2024</v>
      </c>
      <c r="C11" s="8" t="s">
        <v>19</v>
      </c>
      <c r="D11" s="8"/>
      <c r="E11" s="8" t="str">
        <f t="shared" si="1"/>
        <v/>
      </c>
      <c r="F11" s="9">
        <v>250000</v>
      </c>
      <c r="G11" s="9" t="b">
        <f t="shared" si="2"/>
        <v>0</v>
      </c>
      <c r="H11" s="9">
        <f t="shared" si="3"/>
        <v>250000</v>
      </c>
      <c r="I11" s="9">
        <v>90000</v>
      </c>
      <c r="J11" s="9">
        <v>90000</v>
      </c>
      <c r="K11" s="9">
        <v>70000</v>
      </c>
      <c r="L11" s="9" t="b">
        <f t="shared" si="4"/>
        <v>1</v>
      </c>
      <c r="M11" s="9"/>
      <c r="N11" s="9">
        <f t="shared" si="5"/>
        <v>70000</v>
      </c>
      <c r="O11" s="9">
        <v>285000</v>
      </c>
      <c r="P11" s="9">
        <v>135000</v>
      </c>
      <c r="Q11" s="9">
        <v>185000</v>
      </c>
      <c r="R11" s="9">
        <v>130000</v>
      </c>
      <c r="S11" s="9">
        <v>90000</v>
      </c>
      <c r="T11" s="9">
        <v>85000</v>
      </c>
    </row>
    <row r="12" spans="1:20" x14ac:dyDescent="0.25">
      <c r="A12" s="15">
        <v>45559</v>
      </c>
      <c r="B12" s="8">
        <v>2024</v>
      </c>
      <c r="C12" s="8" t="s">
        <v>20</v>
      </c>
      <c r="D12" s="8" t="s">
        <v>35</v>
      </c>
      <c r="E12" s="8" t="str">
        <f t="shared" si="1"/>
        <v xml:space="preserve"> </v>
      </c>
      <c r="F12" s="9">
        <v>250000</v>
      </c>
      <c r="G12" s="9" t="b">
        <f t="shared" si="2"/>
        <v>0</v>
      </c>
      <c r="H12" s="9">
        <f t="shared" si="3"/>
        <v>250000</v>
      </c>
      <c r="I12" s="9">
        <v>95000</v>
      </c>
      <c r="J12" s="9">
        <v>95000</v>
      </c>
      <c r="K12" s="9">
        <v>65000</v>
      </c>
      <c r="L12" s="9" t="b">
        <f t="shared" si="4"/>
        <v>1</v>
      </c>
      <c r="M12" s="9"/>
      <c r="N12" s="9">
        <f t="shared" si="5"/>
        <v>65000</v>
      </c>
      <c r="O12" s="9">
        <v>290000</v>
      </c>
      <c r="P12" s="9">
        <v>140000</v>
      </c>
      <c r="Q12" s="9">
        <v>185000</v>
      </c>
      <c r="R12" s="9">
        <v>130000</v>
      </c>
      <c r="S12" s="9">
        <v>95000</v>
      </c>
      <c r="T12" s="9">
        <v>90000</v>
      </c>
    </row>
    <row r="14" spans="1:20" ht="15.6" x14ac:dyDescent="0.3">
      <c r="E14" t="s">
        <v>37</v>
      </c>
      <c r="F14" s="13">
        <f>AVERAGE(F2:F12)</f>
        <v>233000</v>
      </c>
      <c r="H14" s="17" t="s">
        <v>38</v>
      </c>
      <c r="P14" t="s">
        <v>35</v>
      </c>
      <c r="Q14" s="13" t="s">
        <v>35</v>
      </c>
    </row>
    <row r="15" spans="1:20" x14ac:dyDescent="0.25">
      <c r="H15" s="20" t="s">
        <v>39</v>
      </c>
      <c r="I15" s="20"/>
      <c r="J15" s="20"/>
      <c r="K15" s="20"/>
    </row>
    <row r="16" spans="1:20" x14ac:dyDescent="0.25">
      <c r="B16" t="s">
        <v>35</v>
      </c>
      <c r="C16" t="s">
        <v>40</v>
      </c>
      <c r="H16" s="20" t="s">
        <v>41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8:14" x14ac:dyDescent="0.25">
      <c r="H17" s="20" t="s">
        <v>42</v>
      </c>
      <c r="I17" s="20"/>
      <c r="J17" s="20"/>
      <c r="K17" s="20"/>
      <c r="L17" s="20"/>
      <c r="M17" s="20"/>
      <c r="N17" s="20"/>
    </row>
    <row r="18" spans="8:14" x14ac:dyDescent="0.25">
      <c r="H18" s="20" t="s">
        <v>43</v>
      </c>
      <c r="I18" s="20"/>
    </row>
    <row r="19" spans="8:14" x14ac:dyDescent="0.25">
      <c r="H19" s="20" t="s">
        <v>44</v>
      </c>
      <c r="I19" s="20"/>
      <c r="J19" s="20"/>
    </row>
  </sheetData>
  <conditionalFormatting sqref="D2:D12">
    <cfRule type="duplicateValues" dxfId="1" priority="1"/>
  </conditionalFormatting>
  <dataValidations count="1">
    <dataValidation type="date" allowBlank="1" showInputMessage="1" showErrorMessage="1" sqref="A2:A12" xr:uid="{9AC20903-44F0-4E53-9A85-EB1DE5339875}">
      <formula1>40179</formula1>
      <formula2>45657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85ED-0498-4C01-9B15-EA1EB2B9B136}">
  <dimension ref="A1:T19"/>
  <sheetViews>
    <sheetView workbookViewId="0">
      <selection activeCell="E21" sqref="E21"/>
    </sheetView>
  </sheetViews>
  <sheetFormatPr baseColWidth="10" defaultColWidth="11.44140625" defaultRowHeight="13.2" x14ac:dyDescent="0.25"/>
  <cols>
    <col min="6" max="6" width="11.109375" bestFit="1" customWidth="1"/>
    <col min="7" max="8" width="12.109375" customWidth="1"/>
    <col min="9" max="9" width="11" bestFit="1" customWidth="1"/>
    <col min="10" max="10" width="12.109375" bestFit="1" customWidth="1"/>
    <col min="11" max="11" width="11" bestFit="1" customWidth="1"/>
    <col min="12" max="13" width="12.6640625" customWidth="1"/>
    <col min="14" max="14" width="13.6640625" customWidth="1"/>
    <col min="15" max="17" width="11.109375" bestFit="1" customWidth="1"/>
    <col min="18" max="18" width="11" bestFit="1" customWidth="1"/>
    <col min="19" max="19" width="11.109375" bestFit="1" customWidth="1"/>
  </cols>
  <sheetData>
    <row r="1" spans="1:20" x14ac:dyDescent="0.25">
      <c r="A1" s="10" t="s">
        <v>26</v>
      </c>
      <c r="B1" s="10" t="s">
        <v>0</v>
      </c>
      <c r="C1" s="10" t="s">
        <v>1</v>
      </c>
      <c r="D1" s="10" t="s">
        <v>27</v>
      </c>
      <c r="E1" s="11" t="s">
        <v>28</v>
      </c>
      <c r="F1" s="10" t="s">
        <v>25</v>
      </c>
      <c r="G1" s="11" t="s">
        <v>45</v>
      </c>
      <c r="H1" s="11" t="s">
        <v>46</v>
      </c>
      <c r="I1" s="10" t="s">
        <v>3</v>
      </c>
      <c r="J1" s="11" t="s">
        <v>47</v>
      </c>
      <c r="K1" s="10" t="s">
        <v>4</v>
      </c>
      <c r="L1" s="11" t="s">
        <v>48</v>
      </c>
      <c r="M1" s="11" t="s">
        <v>49</v>
      </c>
      <c r="N1" s="11" t="s">
        <v>34</v>
      </c>
      <c r="O1" s="10" t="s">
        <v>5</v>
      </c>
      <c r="P1" s="10" t="s">
        <v>6</v>
      </c>
      <c r="Q1" s="10" t="s">
        <v>7</v>
      </c>
      <c r="R1" s="10" t="s">
        <v>8</v>
      </c>
      <c r="S1" s="10" t="s">
        <v>9</v>
      </c>
      <c r="T1" s="10" t="s">
        <v>10</v>
      </c>
    </row>
    <row r="2" spans="1:20" x14ac:dyDescent="0.25">
      <c r="A2" s="15">
        <v>45301</v>
      </c>
      <c r="B2" s="8">
        <v>2024</v>
      </c>
      <c r="C2" s="8" t="s">
        <v>12</v>
      </c>
      <c r="D2" s="8" t="str">
        <f t="shared" ref="D2:D12" si="0">CONCATENATE(B2,"-",C2)</f>
        <v>2024-Ene</v>
      </c>
      <c r="E2" s="8" t="str">
        <f>UPPER(D2)</f>
        <v>2024-ENE</v>
      </c>
      <c r="F2" s="9">
        <v>200000</v>
      </c>
      <c r="G2" s="9" t="b">
        <f t="shared" ref="G2:G12" si="1">ISBLANK(F2)</f>
        <v>0</v>
      </c>
      <c r="H2" s="9">
        <f t="shared" ref="H2:H12" si="2">IF(ISBLANK(F2),"ERROR",F2)</f>
        <v>200000</v>
      </c>
      <c r="I2" s="9">
        <v>60000</v>
      </c>
      <c r="J2" s="9">
        <v>60000</v>
      </c>
      <c r="K2" s="9">
        <v>40000</v>
      </c>
      <c r="L2" s="9">
        <f t="shared" ref="L2:L12" si="3">IF(ISNUMBER(K2),K2,"ERROR")</f>
        <v>40000</v>
      </c>
      <c r="M2" s="9">
        <f>AVERAGE(K2:K12)</f>
        <v>55200</v>
      </c>
      <c r="N2" s="9">
        <f>IF(ISNUMBER(L2),L2,$K$14)</f>
        <v>40000</v>
      </c>
      <c r="O2" s="9">
        <v>250000</v>
      </c>
      <c r="P2" s="9">
        <v>100000</v>
      </c>
      <c r="Q2" s="9">
        <v>150000</v>
      </c>
      <c r="R2" s="9">
        <v>100000</v>
      </c>
      <c r="S2" s="9">
        <v>80000</v>
      </c>
      <c r="T2" s="9">
        <v>100000</v>
      </c>
    </row>
    <row r="3" spans="1:20" x14ac:dyDescent="0.25">
      <c r="A3" s="15">
        <v>45337</v>
      </c>
      <c r="B3" s="8">
        <v>2024</v>
      </c>
      <c r="C3" s="8" t="s">
        <v>13</v>
      </c>
      <c r="D3" s="8" t="str">
        <f t="shared" si="0"/>
        <v>2024-Feb</v>
      </c>
      <c r="E3" s="8" t="str">
        <f t="shared" ref="E3:E12" si="4">UPPER(D3)</f>
        <v>2024-FEB</v>
      </c>
      <c r="F3" s="9">
        <v>210000</v>
      </c>
      <c r="G3" s="9" t="b">
        <f t="shared" si="1"/>
        <v>0</v>
      </c>
      <c r="H3" s="9">
        <f t="shared" si="2"/>
        <v>210000</v>
      </c>
      <c r="I3" s="9">
        <v>65000</v>
      </c>
      <c r="J3" s="9">
        <v>65000</v>
      </c>
      <c r="K3" s="9">
        <v>40000</v>
      </c>
      <c r="L3" s="9">
        <f t="shared" si="3"/>
        <v>40000</v>
      </c>
      <c r="M3" s="9"/>
      <c r="N3" s="9">
        <f>IF(ISNUMBER(L3),L3,$K$14)</f>
        <v>40000</v>
      </c>
      <c r="O3" s="9">
        <v>270000</v>
      </c>
      <c r="P3" s="9">
        <v>105000</v>
      </c>
      <c r="Q3" s="9">
        <v>160000</v>
      </c>
      <c r="R3" s="9">
        <v>110000</v>
      </c>
      <c r="S3" s="9">
        <v>70000</v>
      </c>
      <c r="T3" s="9">
        <v>300000</v>
      </c>
    </row>
    <row r="4" spans="1:20" x14ac:dyDescent="0.25">
      <c r="A4" s="15">
        <v>45367</v>
      </c>
      <c r="B4" s="8">
        <v>2024</v>
      </c>
      <c r="C4" s="8" t="s">
        <v>14</v>
      </c>
      <c r="D4" s="8" t="str">
        <f t="shared" si="0"/>
        <v>2024-Mar</v>
      </c>
      <c r="E4" s="8" t="str">
        <f t="shared" si="4"/>
        <v>2024-MAR</v>
      </c>
      <c r="F4" s="9">
        <v>210000</v>
      </c>
      <c r="G4" s="9" t="b">
        <f t="shared" si="1"/>
        <v>0</v>
      </c>
      <c r="H4" s="9">
        <f t="shared" si="2"/>
        <v>210000</v>
      </c>
      <c r="I4" s="9">
        <v>70000</v>
      </c>
      <c r="J4" s="9">
        <v>70000</v>
      </c>
      <c r="K4" s="9"/>
      <c r="L4" s="9" t="str">
        <f t="shared" si="3"/>
        <v>ERROR</v>
      </c>
      <c r="M4" s="9"/>
      <c r="N4" s="14">
        <f>IF(ISNUMBER(L4),L4,$M$2)</f>
        <v>55200</v>
      </c>
      <c r="O4" s="9">
        <v>275000</v>
      </c>
      <c r="P4" s="9">
        <v>105000</v>
      </c>
      <c r="Q4" s="9">
        <v>165000</v>
      </c>
      <c r="R4" s="9">
        <v>115000</v>
      </c>
      <c r="S4" s="9">
        <v>75000</v>
      </c>
      <c r="T4" s="9">
        <v>150000</v>
      </c>
    </row>
    <row r="5" spans="1:20" x14ac:dyDescent="0.25">
      <c r="A5" s="15">
        <v>45399</v>
      </c>
      <c r="B5" s="8">
        <v>2024</v>
      </c>
      <c r="C5" s="8" t="s">
        <v>15</v>
      </c>
      <c r="D5" s="8" t="str">
        <f t="shared" si="0"/>
        <v>2024-Abr</v>
      </c>
      <c r="E5" s="8" t="str">
        <f t="shared" si="4"/>
        <v>2024-ABR</v>
      </c>
      <c r="F5" s="9">
        <v>225000</v>
      </c>
      <c r="G5" s="9" t="b">
        <f t="shared" si="1"/>
        <v>0</v>
      </c>
      <c r="H5" s="9">
        <f t="shared" si="2"/>
        <v>225000</v>
      </c>
      <c r="I5" s="9">
        <v>80000</v>
      </c>
      <c r="J5" s="9">
        <v>80000</v>
      </c>
      <c r="K5" s="9">
        <v>42000</v>
      </c>
      <c r="L5" s="9">
        <f t="shared" si="3"/>
        <v>42000</v>
      </c>
      <c r="M5" s="9"/>
      <c r="N5" s="9">
        <f t="shared" ref="N5:N12" si="5">IF(ISNUMBER(L5),L5,$K$14)</f>
        <v>42000</v>
      </c>
      <c r="O5" s="9">
        <v>275000</v>
      </c>
      <c r="P5" s="9">
        <v>110000</v>
      </c>
      <c r="Q5" s="9">
        <v>165000</v>
      </c>
      <c r="R5" s="9">
        <v>117000</v>
      </c>
      <c r="S5" s="9">
        <v>80000</v>
      </c>
      <c r="T5" s="9">
        <v>120000</v>
      </c>
    </row>
    <row r="6" spans="1:20" x14ac:dyDescent="0.25">
      <c r="A6" s="15">
        <v>45430</v>
      </c>
      <c r="B6" s="8">
        <v>2024</v>
      </c>
      <c r="C6" s="8" t="s">
        <v>16</v>
      </c>
      <c r="D6" s="8" t="str">
        <f t="shared" si="0"/>
        <v>2024-May</v>
      </c>
      <c r="E6" s="8" t="str">
        <f t="shared" si="4"/>
        <v>2024-MAY</v>
      </c>
      <c r="F6" s="9">
        <v>240000</v>
      </c>
      <c r="G6" s="9" t="b">
        <f t="shared" si="1"/>
        <v>0</v>
      </c>
      <c r="H6" s="9">
        <f t="shared" si="2"/>
        <v>240000</v>
      </c>
      <c r="I6" s="9">
        <v>85000</v>
      </c>
      <c r="J6" s="9">
        <v>85000</v>
      </c>
      <c r="K6" s="9">
        <v>50000</v>
      </c>
      <c r="L6" s="9">
        <f t="shared" si="3"/>
        <v>50000</v>
      </c>
      <c r="M6" s="9"/>
      <c r="N6" s="9">
        <f t="shared" si="5"/>
        <v>50000</v>
      </c>
      <c r="O6" s="9">
        <v>280000</v>
      </c>
      <c r="P6" s="9">
        <v>115000</v>
      </c>
      <c r="Q6" s="9">
        <v>165000</v>
      </c>
      <c r="R6" s="9">
        <v>120000</v>
      </c>
      <c r="S6" s="9">
        <v>85000</v>
      </c>
      <c r="T6" s="9">
        <v>80000</v>
      </c>
    </row>
    <row r="7" spans="1:20" x14ac:dyDescent="0.25">
      <c r="A7" s="15">
        <v>45462</v>
      </c>
      <c r="B7" s="8">
        <v>2024</v>
      </c>
      <c r="C7" s="8" t="s">
        <v>17</v>
      </c>
      <c r="D7" s="8" t="str">
        <f t="shared" si="0"/>
        <v>2024-Jun</v>
      </c>
      <c r="E7" s="8" t="str">
        <f t="shared" si="4"/>
        <v>2024-JUN</v>
      </c>
      <c r="F7" s="9">
        <v>240000</v>
      </c>
      <c r="G7" s="9" t="b">
        <f t="shared" si="1"/>
        <v>0</v>
      </c>
      <c r="H7" s="9">
        <f t="shared" si="2"/>
        <v>240000</v>
      </c>
      <c r="I7" s="9">
        <v>85000</v>
      </c>
      <c r="J7" s="9">
        <v>85000</v>
      </c>
      <c r="K7" s="9">
        <v>45000</v>
      </c>
      <c r="L7" s="9">
        <f t="shared" si="3"/>
        <v>45000</v>
      </c>
      <c r="M7" s="9"/>
      <c r="N7" s="9">
        <f t="shared" si="5"/>
        <v>45000</v>
      </c>
      <c r="O7" s="9">
        <v>285000</v>
      </c>
      <c r="P7" s="9">
        <v>130000</v>
      </c>
      <c r="Q7" s="9">
        <v>170000</v>
      </c>
      <c r="R7" s="9">
        <v>125000</v>
      </c>
      <c r="S7" s="9">
        <v>85000</v>
      </c>
      <c r="T7" s="9">
        <v>80000</v>
      </c>
    </row>
    <row r="8" spans="1:20" x14ac:dyDescent="0.25">
      <c r="A8" s="15">
        <v>45493</v>
      </c>
      <c r="B8" s="8">
        <v>2024</v>
      </c>
      <c r="C8" s="8" t="s">
        <v>18</v>
      </c>
      <c r="D8" s="8" t="str">
        <f t="shared" si="0"/>
        <v>2024-Jul</v>
      </c>
      <c r="E8" s="8" t="str">
        <f t="shared" si="4"/>
        <v>2024-JUL</v>
      </c>
      <c r="F8" s="9">
        <v>245000</v>
      </c>
      <c r="G8" s="9" t="b">
        <f t="shared" si="1"/>
        <v>0</v>
      </c>
      <c r="H8" s="9">
        <f t="shared" si="2"/>
        <v>245000</v>
      </c>
      <c r="I8" s="9">
        <v>90000</v>
      </c>
      <c r="J8" s="9">
        <v>90000</v>
      </c>
      <c r="K8" s="9">
        <v>65000</v>
      </c>
      <c r="L8" s="9">
        <f t="shared" si="3"/>
        <v>65000</v>
      </c>
      <c r="M8" s="9"/>
      <c r="N8" s="9">
        <f t="shared" si="5"/>
        <v>65000</v>
      </c>
      <c r="O8" s="9">
        <v>285000</v>
      </c>
      <c r="P8" s="9">
        <v>130000</v>
      </c>
      <c r="Q8" s="9">
        <v>175000</v>
      </c>
      <c r="R8" s="9">
        <v>125000</v>
      </c>
      <c r="S8" s="9">
        <v>90000</v>
      </c>
      <c r="T8" s="9">
        <v>80000</v>
      </c>
    </row>
    <row r="9" spans="1:20" x14ac:dyDescent="0.25">
      <c r="A9" s="15">
        <v>45525</v>
      </c>
      <c r="B9" s="8">
        <v>2024</v>
      </c>
      <c r="C9" s="8" t="s">
        <v>19</v>
      </c>
      <c r="D9" s="8" t="str">
        <f t="shared" si="0"/>
        <v>2024-Ago</v>
      </c>
      <c r="E9" s="8" t="str">
        <f t="shared" si="4"/>
        <v>2024-AGO</v>
      </c>
      <c r="F9" s="9">
        <v>250000</v>
      </c>
      <c r="G9" s="9" t="b">
        <f t="shared" si="1"/>
        <v>0</v>
      </c>
      <c r="H9" s="9">
        <f t="shared" si="2"/>
        <v>250000</v>
      </c>
      <c r="I9" s="9">
        <v>90000</v>
      </c>
      <c r="J9" s="9">
        <v>90000</v>
      </c>
      <c r="K9" s="9">
        <v>70000</v>
      </c>
      <c r="L9" s="9">
        <f t="shared" si="3"/>
        <v>70000</v>
      </c>
      <c r="M9" s="9"/>
      <c r="N9" s="9">
        <f t="shared" si="5"/>
        <v>70000</v>
      </c>
      <c r="O9" s="9">
        <v>285000</v>
      </c>
      <c r="P9" s="9">
        <v>135000</v>
      </c>
      <c r="Q9" s="9">
        <v>185000</v>
      </c>
      <c r="R9" s="9">
        <v>130000</v>
      </c>
      <c r="S9" s="9">
        <v>90000</v>
      </c>
      <c r="T9" s="9">
        <v>85000</v>
      </c>
    </row>
    <row r="10" spans="1:20" x14ac:dyDescent="0.25">
      <c r="A10" s="15">
        <v>45526</v>
      </c>
      <c r="B10" s="8">
        <v>2024</v>
      </c>
      <c r="C10" s="8" t="s">
        <v>20</v>
      </c>
      <c r="D10" s="8" t="str">
        <f t="shared" si="0"/>
        <v>2024-Sep</v>
      </c>
      <c r="E10" s="8" t="str">
        <f t="shared" si="4"/>
        <v>2024-SEP</v>
      </c>
      <c r="F10" s="9">
        <v>250000</v>
      </c>
      <c r="G10" s="9" t="b">
        <f t="shared" si="1"/>
        <v>0</v>
      </c>
      <c r="H10" s="9">
        <f t="shared" si="2"/>
        <v>250000</v>
      </c>
      <c r="I10" s="9">
        <v>95000</v>
      </c>
      <c r="J10" s="9">
        <v>95000</v>
      </c>
      <c r="K10" s="9">
        <v>65000</v>
      </c>
      <c r="L10" s="9">
        <f t="shared" si="3"/>
        <v>65000</v>
      </c>
      <c r="M10" s="9"/>
      <c r="N10" s="9">
        <f t="shared" si="5"/>
        <v>65000</v>
      </c>
      <c r="O10" s="9">
        <v>290000</v>
      </c>
      <c r="P10" s="9">
        <v>140000</v>
      </c>
      <c r="Q10" s="9">
        <v>185000</v>
      </c>
      <c r="R10" s="9">
        <v>130000</v>
      </c>
      <c r="S10" s="9">
        <v>95000</v>
      </c>
      <c r="T10" s="9">
        <v>90000</v>
      </c>
    </row>
    <row r="11" spans="1:20" x14ac:dyDescent="0.25">
      <c r="A11" s="16" t="s">
        <v>36</v>
      </c>
      <c r="B11" s="8">
        <v>2024</v>
      </c>
      <c r="C11" s="8" t="s">
        <v>19</v>
      </c>
      <c r="D11" s="8" t="str">
        <f t="shared" si="0"/>
        <v>2024-Ago</v>
      </c>
      <c r="E11" s="8" t="str">
        <f t="shared" si="4"/>
        <v>2024-AGO</v>
      </c>
      <c r="F11" s="9">
        <v>250000</v>
      </c>
      <c r="G11" s="9" t="b">
        <f t="shared" si="1"/>
        <v>0</v>
      </c>
      <c r="H11" s="9">
        <f t="shared" si="2"/>
        <v>250000</v>
      </c>
      <c r="I11" s="9">
        <v>90000</v>
      </c>
      <c r="J11" s="9">
        <v>90000</v>
      </c>
      <c r="K11" s="9">
        <v>70000</v>
      </c>
      <c r="L11" s="9">
        <f t="shared" si="3"/>
        <v>70000</v>
      </c>
      <c r="M11" s="9"/>
      <c r="N11" s="9">
        <f t="shared" si="5"/>
        <v>70000</v>
      </c>
      <c r="O11" s="9">
        <v>285000</v>
      </c>
      <c r="P11" s="9">
        <v>135000</v>
      </c>
      <c r="Q11" s="9">
        <v>185000</v>
      </c>
      <c r="R11" s="9">
        <v>130000</v>
      </c>
      <c r="S11" s="9">
        <v>90000</v>
      </c>
      <c r="T11" s="9">
        <v>85000</v>
      </c>
    </row>
    <row r="12" spans="1:20" x14ac:dyDescent="0.25">
      <c r="A12" s="15">
        <v>45559</v>
      </c>
      <c r="B12" s="8">
        <v>2024</v>
      </c>
      <c r="C12" s="8" t="s">
        <v>20</v>
      </c>
      <c r="D12" s="8" t="str">
        <f t="shared" si="0"/>
        <v>2024-Sep</v>
      </c>
      <c r="E12" s="8" t="str">
        <f t="shared" si="4"/>
        <v>2024-SEP</v>
      </c>
      <c r="F12" s="9">
        <v>250000</v>
      </c>
      <c r="G12" s="9" t="b">
        <f t="shared" si="1"/>
        <v>0</v>
      </c>
      <c r="H12" s="9">
        <f t="shared" si="2"/>
        <v>250000</v>
      </c>
      <c r="I12" s="9">
        <v>95000</v>
      </c>
      <c r="J12" s="9">
        <v>95000</v>
      </c>
      <c r="K12" s="9">
        <v>65000</v>
      </c>
      <c r="L12" s="9">
        <f t="shared" si="3"/>
        <v>65000</v>
      </c>
      <c r="M12" s="9"/>
      <c r="N12" s="9">
        <f t="shared" si="5"/>
        <v>65000</v>
      </c>
      <c r="O12" s="9">
        <v>290000</v>
      </c>
      <c r="P12" s="9">
        <v>140000</v>
      </c>
      <c r="Q12" s="9">
        <v>185000</v>
      </c>
      <c r="R12" s="9">
        <v>130000</v>
      </c>
      <c r="S12" s="9">
        <v>95000</v>
      </c>
      <c r="T12" s="9">
        <v>90000</v>
      </c>
    </row>
    <row r="13" spans="1:20" x14ac:dyDescent="0.25"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20" ht="15.6" x14ac:dyDescent="0.3">
      <c r="B14" s="17" t="s">
        <v>38</v>
      </c>
      <c r="J14" t="s">
        <v>35</v>
      </c>
      <c r="K14" s="13" t="s">
        <v>35</v>
      </c>
    </row>
    <row r="15" spans="1:20" x14ac:dyDescent="0.25">
      <c r="B15" t="s">
        <v>50</v>
      </c>
    </row>
    <row r="16" spans="1:20" x14ac:dyDescent="0.25">
      <c r="B16" t="s">
        <v>41</v>
      </c>
    </row>
    <row r="17" spans="2:2" x14ac:dyDescent="0.25">
      <c r="B17" t="s">
        <v>42</v>
      </c>
    </row>
    <row r="18" spans="2:2" x14ac:dyDescent="0.25">
      <c r="B18" t="s">
        <v>43</v>
      </c>
    </row>
    <row r="19" spans="2:2" x14ac:dyDescent="0.25">
      <c r="B19" t="s">
        <v>44</v>
      </c>
    </row>
  </sheetData>
  <conditionalFormatting sqref="J2:J13">
    <cfRule type="duplicateValues" dxfId="0" priority="1"/>
  </conditionalFormatting>
  <dataValidations disablePrompts="1" count="1">
    <dataValidation type="date" allowBlank="1" showInputMessage="1" showErrorMessage="1" sqref="A2:A10 A12 A11" xr:uid="{5E5AAB0E-3F03-463F-9495-6FF9DCDC91D8}">
      <formula1>45292</formula1>
      <formula2>45657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013A-B625-4D1C-A1B9-8340E047FCD6}">
  <dimension ref="A1:K10"/>
  <sheetViews>
    <sheetView workbookViewId="0">
      <selection activeCell="D20" sqref="D20"/>
    </sheetView>
  </sheetViews>
  <sheetFormatPr baseColWidth="10" defaultColWidth="11.44140625" defaultRowHeight="13.2" x14ac:dyDescent="0.25"/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25">
      <c r="A2" s="8">
        <v>2024</v>
      </c>
      <c r="B2" s="8" t="s">
        <v>12</v>
      </c>
      <c r="C2" s="9">
        <v>200000</v>
      </c>
      <c r="D2" s="9">
        <v>60000</v>
      </c>
      <c r="E2" s="9">
        <v>40000</v>
      </c>
      <c r="F2" s="9">
        <v>250000</v>
      </c>
      <c r="G2" s="9">
        <v>100000</v>
      </c>
      <c r="H2" s="9">
        <v>150000</v>
      </c>
      <c r="I2" s="9">
        <v>100000</v>
      </c>
      <c r="J2" s="9">
        <v>80000</v>
      </c>
      <c r="K2" s="9">
        <v>100000</v>
      </c>
    </row>
    <row r="3" spans="1:11" x14ac:dyDescent="0.25">
      <c r="A3" s="8">
        <v>2024</v>
      </c>
      <c r="B3" s="8" t="s">
        <v>13</v>
      </c>
      <c r="C3" s="9">
        <v>210000</v>
      </c>
      <c r="D3" s="9">
        <v>65000</v>
      </c>
      <c r="E3" s="9">
        <v>40000</v>
      </c>
      <c r="F3" s="9">
        <v>270000</v>
      </c>
      <c r="G3" s="9">
        <v>105000</v>
      </c>
      <c r="H3" s="9">
        <v>160000</v>
      </c>
      <c r="I3" s="9">
        <v>110000</v>
      </c>
      <c r="J3" s="9">
        <v>70000</v>
      </c>
      <c r="K3" s="9">
        <v>300000</v>
      </c>
    </row>
    <row r="4" spans="1:11" x14ac:dyDescent="0.25">
      <c r="A4" s="8">
        <v>2024</v>
      </c>
      <c r="B4" s="8" t="s">
        <v>14</v>
      </c>
      <c r="C4" s="9">
        <v>210000</v>
      </c>
      <c r="D4" s="9">
        <v>70000</v>
      </c>
      <c r="E4" s="9">
        <v>45000</v>
      </c>
      <c r="F4" s="9">
        <v>275000</v>
      </c>
      <c r="G4" s="9">
        <v>105000</v>
      </c>
      <c r="H4" s="9">
        <v>165000</v>
      </c>
      <c r="I4" s="9">
        <v>115000</v>
      </c>
      <c r="J4" s="9">
        <v>75000</v>
      </c>
      <c r="K4" s="9">
        <v>150000</v>
      </c>
    </row>
    <row r="5" spans="1:11" x14ac:dyDescent="0.25">
      <c r="A5" s="8">
        <v>2024</v>
      </c>
      <c r="B5" s="8" t="s">
        <v>15</v>
      </c>
      <c r="C5" s="9">
        <v>225000</v>
      </c>
      <c r="D5" s="9">
        <v>80000</v>
      </c>
      <c r="E5" s="9">
        <v>42000</v>
      </c>
      <c r="F5" s="9">
        <v>275000</v>
      </c>
      <c r="G5" s="9">
        <v>110000</v>
      </c>
      <c r="H5" s="9">
        <v>165000</v>
      </c>
      <c r="I5" s="9">
        <v>117000</v>
      </c>
      <c r="J5" s="9">
        <v>80000</v>
      </c>
      <c r="K5" s="9">
        <v>120000</v>
      </c>
    </row>
    <row r="6" spans="1:11" x14ac:dyDescent="0.25">
      <c r="A6" s="8">
        <v>2024</v>
      </c>
      <c r="B6" s="8" t="s">
        <v>16</v>
      </c>
      <c r="C6" s="9">
        <v>240000</v>
      </c>
      <c r="D6" s="9">
        <v>85000</v>
      </c>
      <c r="E6" s="9">
        <v>50000</v>
      </c>
      <c r="F6" s="9">
        <v>280000</v>
      </c>
      <c r="G6" s="9">
        <v>115000</v>
      </c>
      <c r="H6" s="9">
        <v>165000</v>
      </c>
      <c r="I6" s="9">
        <v>120000</v>
      </c>
      <c r="J6" s="9">
        <v>85000</v>
      </c>
      <c r="K6" s="9">
        <v>80000</v>
      </c>
    </row>
    <row r="7" spans="1:11" x14ac:dyDescent="0.25">
      <c r="A7" s="8">
        <v>2024</v>
      </c>
      <c r="B7" s="8" t="s">
        <v>17</v>
      </c>
      <c r="C7" s="9">
        <v>240000</v>
      </c>
      <c r="D7" s="9">
        <v>85000</v>
      </c>
      <c r="E7" s="9">
        <v>45000</v>
      </c>
      <c r="F7" s="9">
        <v>285000</v>
      </c>
      <c r="G7" s="9">
        <v>130000</v>
      </c>
      <c r="H7" s="9">
        <v>170000</v>
      </c>
      <c r="I7" s="9">
        <v>125000</v>
      </c>
      <c r="J7" s="9">
        <v>85000</v>
      </c>
      <c r="K7" s="9">
        <v>80000</v>
      </c>
    </row>
    <row r="8" spans="1:11" x14ac:dyDescent="0.25">
      <c r="A8" s="8">
        <v>2024</v>
      </c>
      <c r="B8" s="8" t="s">
        <v>18</v>
      </c>
      <c r="C8" s="9">
        <v>245000</v>
      </c>
      <c r="D8" s="9">
        <v>90000</v>
      </c>
      <c r="E8" s="9">
        <v>65000</v>
      </c>
      <c r="F8" s="9">
        <v>285000</v>
      </c>
      <c r="G8" s="9">
        <v>130000</v>
      </c>
      <c r="H8" s="9">
        <v>175000</v>
      </c>
      <c r="I8" s="9">
        <v>125000</v>
      </c>
      <c r="J8" s="9">
        <v>90000</v>
      </c>
      <c r="K8" s="9">
        <v>80000</v>
      </c>
    </row>
    <row r="9" spans="1:11" x14ac:dyDescent="0.25">
      <c r="A9" s="8">
        <v>2024</v>
      </c>
      <c r="B9" s="8" t="s">
        <v>19</v>
      </c>
      <c r="C9" s="9">
        <v>250000</v>
      </c>
      <c r="D9" s="9">
        <v>90000</v>
      </c>
      <c r="E9" s="9">
        <v>70000</v>
      </c>
      <c r="F9" s="9">
        <v>285000</v>
      </c>
      <c r="G9" s="9">
        <v>135000</v>
      </c>
      <c r="H9" s="9">
        <v>185000</v>
      </c>
      <c r="I9" s="9">
        <v>130000</v>
      </c>
      <c r="J9" s="9">
        <v>90000</v>
      </c>
      <c r="K9" s="9">
        <v>85000</v>
      </c>
    </row>
    <row r="10" spans="1:11" x14ac:dyDescent="0.25">
      <c r="A10" s="8">
        <v>2024</v>
      </c>
      <c r="B10" s="8" t="s">
        <v>20</v>
      </c>
      <c r="C10" s="9">
        <v>250000</v>
      </c>
      <c r="D10" s="9">
        <v>95000</v>
      </c>
      <c r="E10" s="9">
        <v>65000</v>
      </c>
      <c r="F10" s="9">
        <v>290000</v>
      </c>
      <c r="G10" s="9">
        <v>140000</v>
      </c>
      <c r="H10" s="9">
        <v>185000</v>
      </c>
      <c r="I10" s="9">
        <v>130000</v>
      </c>
      <c r="J10" s="9">
        <v>95000</v>
      </c>
      <c r="K10" s="9">
        <v>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6078-EF64-435A-A8D3-FF30055E17A1}">
  <dimension ref="A1:M10"/>
  <sheetViews>
    <sheetView workbookViewId="0">
      <selection activeCell="M9" sqref="M9"/>
    </sheetView>
  </sheetViews>
  <sheetFormatPr baseColWidth="10" defaultColWidth="11.44140625" defaultRowHeight="13.2" x14ac:dyDescent="0.25"/>
  <sheetData>
    <row r="1" spans="1:13" x14ac:dyDescent="0.25">
      <c r="A1" s="10" t="s">
        <v>0</v>
      </c>
      <c r="B1" s="10" t="s">
        <v>1</v>
      </c>
      <c r="C1" s="18" t="s">
        <v>11</v>
      </c>
    </row>
    <row r="2" spans="1:13" x14ac:dyDescent="0.25">
      <c r="A2" s="8">
        <v>2024</v>
      </c>
      <c r="B2" s="8" t="s">
        <v>12</v>
      </c>
      <c r="C2" s="8">
        <v>1080000</v>
      </c>
    </row>
    <row r="3" spans="1:13" x14ac:dyDescent="0.25">
      <c r="A3" s="8">
        <v>2024</v>
      </c>
      <c r="B3" s="8" t="s">
        <v>13</v>
      </c>
      <c r="C3" s="8">
        <v>1330000</v>
      </c>
    </row>
    <row r="4" spans="1:13" x14ac:dyDescent="0.25">
      <c r="A4" s="8">
        <v>2024</v>
      </c>
      <c r="B4" s="8" t="s">
        <v>14</v>
      </c>
      <c r="C4" s="8">
        <v>1210000</v>
      </c>
    </row>
    <row r="5" spans="1:13" x14ac:dyDescent="0.25">
      <c r="A5" s="8">
        <v>2024</v>
      </c>
      <c r="B5" s="8" t="s">
        <v>15</v>
      </c>
      <c r="C5" s="8">
        <v>1214000</v>
      </c>
    </row>
    <row r="6" spans="1:13" x14ac:dyDescent="0.25">
      <c r="A6" s="8">
        <v>2024</v>
      </c>
      <c r="B6" s="8" t="s">
        <v>16</v>
      </c>
      <c r="C6" s="8">
        <v>1220000</v>
      </c>
      <c r="L6" t="s">
        <v>51</v>
      </c>
      <c r="M6" t="s">
        <v>52</v>
      </c>
    </row>
    <row r="7" spans="1:13" x14ac:dyDescent="0.25">
      <c r="A7" s="8">
        <v>2024</v>
      </c>
      <c r="B7" s="8" t="s">
        <v>17</v>
      </c>
      <c r="C7" s="8">
        <v>1245000</v>
      </c>
      <c r="M7" t="s">
        <v>53</v>
      </c>
    </row>
    <row r="8" spans="1:13" x14ac:dyDescent="0.25">
      <c r="A8" s="8">
        <v>2024</v>
      </c>
      <c r="B8" s="8" t="s">
        <v>18</v>
      </c>
      <c r="C8" s="8">
        <v>1285000</v>
      </c>
      <c r="M8" t="s">
        <v>54</v>
      </c>
    </row>
    <row r="9" spans="1:13" x14ac:dyDescent="0.25">
      <c r="A9" s="8">
        <v>2024</v>
      </c>
      <c r="B9" s="8" t="s">
        <v>19</v>
      </c>
      <c r="C9" s="8">
        <v>1320000</v>
      </c>
    </row>
    <row r="10" spans="1:13" x14ac:dyDescent="0.25">
      <c r="A10" s="8">
        <v>2024</v>
      </c>
      <c r="B10" s="8" t="s">
        <v>20</v>
      </c>
      <c r="C10" s="8">
        <v>1340000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Mercado Casa Original</vt:lpstr>
      <vt:lpstr>Mercado Casa Inicial</vt:lpstr>
      <vt:lpstr>Tabla Dinamica</vt:lpstr>
      <vt:lpstr>Datos</vt:lpstr>
      <vt:lpstr>Datos1</vt:lpstr>
      <vt:lpstr>Mercado CasaLimpieza</vt:lpstr>
      <vt:lpstr>Mercado CasaLimpiezaOK</vt:lpstr>
      <vt:lpstr>TablasDinamicas</vt:lpstr>
      <vt:lpstr>Mercado por mes</vt:lpstr>
      <vt:lpstr>Mercado por mes OK</vt:lpstr>
      <vt:lpstr>Distribución Mercado X Tipo</vt:lpstr>
      <vt:lpstr>Distribución Mercado X Tipo OK</vt:lpstr>
      <vt:lpstr>Carnes por Mes (Barras)</vt:lpstr>
      <vt:lpstr>Carnes por Mes (Barras) 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Bejarano Reyes</cp:lastModifiedBy>
  <cp:revision/>
  <dcterms:created xsi:type="dcterms:W3CDTF">2024-10-01T23:18:56Z</dcterms:created>
  <dcterms:modified xsi:type="dcterms:W3CDTF">2025-03-14T17:48:29Z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2025-03-14T03:11:33Z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2982691b-f027-4b0c-84ae-91d9b091f705</vt:lpwstr>
  </property>
  <property fmtid="{D5CDD505-2E9C-101B-9397-08002B2CF9AE}" pid="8" name="MSIP_Label_fc111285-cafa-4fc9-8a9a-bd902089b24f_ContentBits">
    <vt:lpwstr>0</vt:lpwstr>
  </property>
  <property fmtid="{D5CDD505-2E9C-101B-9397-08002B2CF9AE}" pid="9" name="MSIP_Label_fc111285-cafa-4fc9-8a9a-bd902089b24f_Tag">
    <vt:lpwstr>10, 0, 1, 1</vt:lpwstr>
  </property>
</Properties>
</file>