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on-sale" sheetId="4" r:id="rId1"/>
    <sheet name="schedule" sheetId="5" r:id="rId2"/>
    <sheet name="Sheet1" sheetId="1" r:id="rId3"/>
    <sheet name="seats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G17" i="2"/>
  <c r="H17" s="1"/>
  <c r="I17" s="1"/>
  <c r="J17" s="1"/>
  <c r="K17" s="1"/>
  <c r="G12"/>
  <c r="H12" s="1"/>
  <c r="I12" s="1"/>
  <c r="G7"/>
  <c r="H7" s="1"/>
  <c r="I7" s="1"/>
  <c r="J7" s="1"/>
  <c r="K7" s="1"/>
  <c r="L7" s="1"/>
  <c r="M7" s="1"/>
  <c r="N7" s="1"/>
  <c r="O7" s="1"/>
  <c r="K59" i="5"/>
  <c r="W36"/>
  <c r="H61"/>
  <c r="W56"/>
  <c r="W47"/>
  <c r="I53"/>
  <c r="J53" s="1"/>
  <c r="H53"/>
  <c r="G53"/>
  <c r="I52"/>
  <c r="J52" s="1"/>
  <c r="H52"/>
  <c r="G52"/>
  <c r="W42"/>
  <c r="W26"/>
  <c r="W53" s="1"/>
  <c r="C29" i="4"/>
  <c r="D29" s="1"/>
  <c r="B33"/>
  <c r="B36" s="1"/>
  <c r="B38" s="1"/>
  <c r="B40" s="1"/>
  <c r="B42" s="1"/>
  <c r="B44" s="1"/>
  <c r="B48" s="1"/>
  <c r="B52" s="1"/>
  <c r="B54" s="1"/>
  <c r="B31"/>
  <c r="H59" i="1"/>
  <c r="G52"/>
  <c r="H52"/>
  <c r="E52"/>
  <c r="F51"/>
  <c r="F52" s="1"/>
  <c r="W54" i="5" l="1"/>
  <c r="E29" i="4"/>
  <c r="F29" s="1"/>
  <c r="G29" s="1"/>
  <c r="H29" s="1"/>
  <c r="D31"/>
  <c r="D33" s="1"/>
  <c r="D36" s="1"/>
  <c r="D38" s="1"/>
  <c r="D40" s="1"/>
  <c r="D42" s="1"/>
  <c r="D44" s="1"/>
  <c r="D48" s="1"/>
  <c r="D52" s="1"/>
  <c r="D54" s="1"/>
  <c r="C31"/>
  <c r="C33" s="1"/>
  <c r="C36" s="1"/>
  <c r="C38" s="1"/>
  <c r="C40" s="1"/>
  <c r="C42" s="1"/>
  <c r="C44" s="1"/>
  <c r="C48" s="1"/>
  <c r="C52" s="1"/>
  <c r="C54" s="1"/>
  <c r="E31" l="1"/>
  <c r="E33" s="1"/>
  <c r="E36" s="1"/>
  <c r="E38" s="1"/>
  <c r="E40" s="1"/>
  <c r="E42" s="1"/>
  <c r="E44" s="1"/>
  <c r="E48" s="1"/>
  <c r="E52" s="1"/>
  <c r="E54" s="1"/>
  <c r="F31"/>
  <c r="F33" s="1"/>
  <c r="F36" s="1"/>
  <c r="F38" s="1"/>
  <c r="F40" s="1"/>
  <c r="F42" s="1"/>
  <c r="F44" s="1"/>
  <c r="F48" s="1"/>
  <c r="F52" s="1"/>
  <c r="F54" s="1"/>
  <c r="G31" l="1"/>
  <c r="G33" s="1"/>
  <c r="G36" s="1"/>
  <c r="G38" s="1"/>
  <c r="G40" s="1"/>
  <c r="G42" s="1"/>
  <c r="G44" s="1"/>
  <c r="G48" s="1"/>
  <c r="G52" s="1"/>
  <c r="G54" s="1"/>
  <c r="H31"/>
  <c r="H33" s="1"/>
  <c r="H36" s="1"/>
  <c r="H38" s="1"/>
  <c r="H40" s="1"/>
  <c r="H42" s="1"/>
  <c r="H44" s="1"/>
  <c r="H48" s="1"/>
  <c r="H52" s="1"/>
  <c r="H54" s="1"/>
</calcChain>
</file>

<file path=xl/sharedStrings.xml><?xml version="1.0" encoding="utf-8"?>
<sst xmlns="http://schemas.openxmlformats.org/spreadsheetml/2006/main" count="208" uniqueCount="151">
  <si>
    <t>Cubs at Oak</t>
  </si>
  <si>
    <t>Done</t>
  </si>
  <si>
    <t>Cin at CHC</t>
  </si>
  <si>
    <t>Sea at SF</t>
  </si>
  <si>
    <t>SF at LAA</t>
  </si>
  <si>
    <t>CWS at CHC</t>
  </si>
  <si>
    <t>SF at OAK</t>
  </si>
  <si>
    <t>DONE</t>
  </si>
  <si>
    <t>SD at CHC</t>
  </si>
  <si>
    <t>CIN at LAA</t>
  </si>
  <si>
    <t>fri</t>
  </si>
  <si>
    <t>sat</t>
  </si>
  <si>
    <t>sun</t>
  </si>
  <si>
    <t>mon</t>
  </si>
  <si>
    <t>CUBS SALE</t>
  </si>
  <si>
    <t>Saturday, Jan 9</t>
  </si>
  <si>
    <t>GIANTS</t>
  </si>
  <si>
    <t>CLE at COL</t>
  </si>
  <si>
    <t>AZ at SF</t>
  </si>
  <si>
    <t>ONSALE DATES!</t>
  </si>
  <si>
    <t>GET THESE EARLY</t>
  </si>
  <si>
    <t>Thursday 1/14</t>
  </si>
  <si>
    <t>Total</t>
  </si>
  <si>
    <t>Per</t>
  </si>
  <si>
    <t>Game</t>
  </si>
  <si>
    <t>Tickets</t>
  </si>
  <si>
    <t>NOTES</t>
  </si>
  <si>
    <t>LEARN ON SALE DATE EARLY….  SOME START IN DECEMBER!</t>
  </si>
  <si>
    <t>CHOOSE GAMES EARLY… SO YOU CAN USE ONSALE DATES</t>
  </si>
  <si>
    <t>IE: BUY TICKETS FROM MLB…</t>
  </si>
  <si>
    <t>Link:</t>
  </si>
  <si>
    <t>http://www.cactusleague.com/tickets-stadiums.php</t>
  </si>
  <si>
    <t>Ballpark Guide:</t>
  </si>
  <si>
    <t>http://www.springtrainingconnection.com/ballpark-guide.html</t>
  </si>
  <si>
    <t>On Sale Dates:</t>
  </si>
  <si>
    <t>http://www.springtrainingconnection.com/tickets.html</t>
  </si>
  <si>
    <t>s</t>
  </si>
  <si>
    <t>m</t>
  </si>
  <si>
    <t>t</t>
  </si>
  <si>
    <t>w</t>
  </si>
  <si>
    <t>f</t>
  </si>
  <si>
    <t>ANGLES</t>
  </si>
  <si>
    <t>A'S</t>
  </si>
  <si>
    <t>BREWERS</t>
  </si>
  <si>
    <t>CUBS</t>
  </si>
  <si>
    <t>REDS</t>
  </si>
  <si>
    <t>RANGERS</t>
  </si>
  <si>
    <t>ROCKIES</t>
  </si>
  <si>
    <t>ROYALS</t>
  </si>
  <si>
    <t>DIAMONDBCKS</t>
  </si>
  <si>
    <t>DODGERS ?</t>
  </si>
  <si>
    <t>ROCKIES?</t>
  </si>
  <si>
    <t>Seattle ??</t>
  </si>
  <si>
    <t>Chicago White Sox</t>
  </si>
  <si>
    <t>Saturday, Mar 18 thru Tuesday, Mar 21 ==&gt; 104.5 points</t>
  </si>
  <si>
    <t xml:space="preserve">   Saturday, Mar 18 ==&gt; 27.1 points</t>
  </si>
  <si>
    <t xml:space="preserve">      CHC at MIL ==&gt; 31.0 points</t>
  </si>
  <si>
    <t xml:space="preserve">      SF at SEA ==&gt; 25.0 points</t>
  </si>
  <si>
    <t xml:space="preserve">      LAD at CWS ==&gt; 10.0 points</t>
  </si>
  <si>
    <t xml:space="preserve">      COL at LAA ==&gt; 10.0 points</t>
  </si>
  <si>
    <t xml:space="preserve">      SD at OAK ==&gt; 10.0 points</t>
  </si>
  <si>
    <t xml:space="preserve">      TEX at CIN ==&gt; -3.0 points (split)</t>
  </si>
  <si>
    <t xml:space="preserve">      TEX at CLE ==&gt; -3.0 points (split)</t>
  </si>
  <si>
    <t xml:space="preserve">      CLE at KC ==&gt; -3.0 points (split)</t>
  </si>
  <si>
    <t xml:space="preserve">   Sunday, Mar 19 ==&gt; 31.0 points</t>
  </si>
  <si>
    <t xml:space="preserve">      MIL at SF ==&gt; 35.0 points</t>
  </si>
  <si>
    <t xml:space="preserve">      KC at CHC ==&gt; 30.0 points</t>
  </si>
  <si>
    <t xml:space="preserve">      CWS at LAA ==&gt; 10.0 points</t>
  </si>
  <si>
    <t xml:space="preserve">      CIN at SD ==&gt; 10.0 points</t>
  </si>
  <si>
    <t xml:space="preserve">      SEA at OAK ==&gt; -3.0 points (split)</t>
  </si>
  <si>
    <t xml:space="preserve">      SEA at TEX ==&gt; -3.0 points (split)</t>
  </si>
  <si>
    <t xml:space="preserve">   Monday, Mar 20 ==&gt; 19.0 points</t>
  </si>
  <si>
    <t xml:space="preserve">      SF at CWS ==&gt; 25.0 points</t>
  </si>
  <si>
    <t xml:space="preserve">      CIN at KC ==&gt; 10.0 points</t>
  </si>
  <si>
    <t xml:space="preserve">      LAD at OAK ==&gt; 10.0 points</t>
  </si>
  <si>
    <t xml:space="preserve">      TEX at SD ==&gt; 10.0 points</t>
  </si>
  <si>
    <t xml:space="preserve">   Tuesday, Mar 21 ==&gt; 27.4 points</t>
  </si>
  <si>
    <t xml:space="preserve">      SD at SF ==&gt; 35.0 points</t>
  </si>
  <si>
    <t xml:space="preserve">      KC at AZ ==&gt; 18.0 points</t>
  </si>
  <si>
    <t xml:space="preserve">      LAA at CIN ==&gt; 10.0 points</t>
  </si>
  <si>
    <t xml:space="preserve">      MIL at LAD ==&gt; 10.0 points</t>
  </si>
  <si>
    <t xml:space="preserve">      OAK at SEA ==&gt; -5.0 points (night)</t>
  </si>
  <si>
    <t xml:space="preserve">      CWS at TEX ==&gt; -5.0 points (night)</t>
  </si>
  <si>
    <t>Thursday, Mar 16 thru Sunday, Mar 19 ==&gt; 105.7 points</t>
  </si>
  <si>
    <t xml:space="preserve">   Thursday, Mar 16 ==&gt; 21.0 points</t>
  </si>
  <si>
    <t xml:space="preserve">      CHC at LAD ==&gt; 23.0 points</t>
  </si>
  <si>
    <t xml:space="preserve">      LAA at COL ==&gt; 18.0 points</t>
  </si>
  <si>
    <t xml:space="preserve">      AZ at MIL ==&gt; 18.0 points</t>
  </si>
  <si>
    <t xml:space="preserve">      OAK at CLE ==&gt; 10.0 points</t>
  </si>
  <si>
    <t xml:space="preserve">      SEA at KC ==&gt; -3.0 points (split)</t>
  </si>
  <si>
    <t xml:space="preserve">      KC at SD ==&gt; -3.0 points (split)</t>
  </si>
  <si>
    <t xml:space="preserve">   Friday, Mar 17 ==&gt; 26.6 points</t>
  </si>
  <si>
    <t xml:space="preserve">      CHC at CWS ==&gt; 23.0 points</t>
  </si>
  <si>
    <t xml:space="preserve">      COL at SF ==&gt; 20.0 points (night)</t>
  </si>
  <si>
    <t xml:space="preserve">      KC at MIL ==&gt; 18.0 points</t>
  </si>
  <si>
    <t xml:space="preserve">      SEA at AZ ==&gt; 5.0 points (split)</t>
  </si>
  <si>
    <t xml:space="preserve">      CIN at CLE ==&gt; -3.0 points (split)</t>
  </si>
  <si>
    <t xml:space="preserve">      AZ at OAK ==&gt; -3.0 points (split)</t>
  </si>
  <si>
    <t xml:space="preserve">      LAD at SD ==&gt; -3.0 points (split)</t>
  </si>
  <si>
    <t xml:space="preserve">      LAA at TEX ==&gt; -3.0 points (split)</t>
  </si>
  <si>
    <t xml:space="preserve">      TEX at CLE ==&gt; -18.0 points (night) (split)</t>
  </si>
  <si>
    <t xml:space="preserve">      SEA at LAD ==&gt; -18.0 points (night) (split)</t>
  </si>
  <si>
    <t>Friday, Mar 17 thru Monday, Mar 20 ==&gt; 103.7 points</t>
  </si>
  <si>
    <t>Chicago White Sox (jan?)</t>
  </si>
  <si>
    <t xml:space="preserve">      LAD at OAK ==&gt; 10.0 points (night, AZ)</t>
  </si>
  <si>
    <t xml:space="preserve">      SF at CWS ==&gt; 25.0 points  (camelback ranch)</t>
  </si>
  <si>
    <t xml:space="preserve">      CIN at KC ==&gt; 10.0 points (surprise)</t>
  </si>
  <si>
    <t>Thinking…</t>
  </si>
  <si>
    <t>a) Buy KC tix on Monday as fallback?</t>
  </si>
  <si>
    <t>b) Buy Cubs ticx on 19th as fallback to SF?</t>
  </si>
  <si>
    <t xml:space="preserve">c) </t>
  </si>
  <si>
    <t>Sunny</t>
  </si>
  <si>
    <t>Shade</t>
  </si>
  <si>
    <t>Cost</t>
  </si>
  <si>
    <t>Count</t>
  </si>
  <si>
    <t>Budget</t>
  </si>
  <si>
    <t>Remaining</t>
  </si>
  <si>
    <t>Selling</t>
  </si>
  <si>
    <t>Average</t>
  </si>
  <si>
    <t>Miles</t>
  </si>
  <si>
    <t>Minutes</t>
  </si>
  <si>
    <t>Maryvale</t>
  </si>
  <si>
    <t>NIGHT</t>
  </si>
  <si>
    <t>Tickets?</t>
  </si>
  <si>
    <t>Yes</t>
  </si>
  <si>
    <t>NA</t>
  </si>
  <si>
    <t>Ed</t>
  </si>
  <si>
    <t>Margie</t>
  </si>
  <si>
    <t>Pete</t>
  </si>
  <si>
    <t>Cathy</t>
  </si>
  <si>
    <t>Rich</t>
  </si>
  <si>
    <t>Linda</t>
  </si>
  <si>
    <t>Tom</t>
  </si>
  <si>
    <t>Becky</t>
  </si>
  <si>
    <t>John</t>
  </si>
  <si>
    <t>Donna</t>
  </si>
  <si>
    <t>Sat</t>
  </si>
  <si>
    <t>Sunday</t>
  </si>
  <si>
    <t>Monday</t>
  </si>
  <si>
    <t>Tuesday</t>
  </si>
  <si>
    <t>Row-7</t>
  </si>
  <si>
    <t>Row-9</t>
  </si>
  <si>
    <t>Row-10</t>
  </si>
  <si>
    <t>Row-E</t>
  </si>
  <si>
    <t>Row-D</t>
  </si>
  <si>
    <t>Row 23</t>
  </si>
  <si>
    <t>Margie Fam - 4</t>
  </si>
  <si>
    <t>Margie Fam - 5</t>
  </si>
  <si>
    <t>Margie Fam - 6</t>
  </si>
  <si>
    <t>Margie Fam - 3</t>
  </si>
  <si>
    <t>Margie Fam - 2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</si>
</sst>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9900"/>
      <name val="Arial"/>
      <family val="2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06A1B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5" fillId="0" borderId="0" applyFont="0" applyFill="0" applyBorder="0" applyAlignment="0" applyProtection="0"/>
  </cellStyleXfs>
  <cellXfs count="42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0" xfId="1" applyFont="1" applyFill="1"/>
    <xf numFmtId="8" fontId="6" fillId="0" borderId="0" xfId="0" applyNumberFormat="1" applyFont="1"/>
    <xf numFmtId="0" fontId="7" fillId="0" borderId="1" xfId="0" applyFont="1" applyBorder="1"/>
    <xf numFmtId="0" fontId="7" fillId="4" borderId="1" xfId="0" applyFont="1" applyFill="1" applyBorder="1"/>
    <xf numFmtId="0" fontId="7" fillId="2" borderId="1" xfId="1" applyFont="1" applyBorder="1"/>
    <xf numFmtId="8" fontId="7" fillId="0" borderId="1" xfId="0" applyNumberFormat="1" applyFont="1" applyBorder="1"/>
    <xf numFmtId="44" fontId="7" fillId="0" borderId="1" xfId="3" applyFont="1" applyBorder="1"/>
    <xf numFmtId="0" fontId="7" fillId="2" borderId="2" xfId="1" applyFont="1" applyBorder="1"/>
    <xf numFmtId="0" fontId="7" fillId="2" borderId="0" xfId="1" applyFont="1" applyBorder="1"/>
    <xf numFmtId="8" fontId="0" fillId="0" borderId="0" xfId="0" applyNumberFormat="1"/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0" xfId="0" applyFill="1"/>
    <xf numFmtId="0" fontId="0" fillId="4" borderId="0" xfId="0" applyFill="1"/>
    <xf numFmtId="0" fontId="8" fillId="14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6" fillId="0" borderId="0" xfId="0" applyFont="1"/>
    <xf numFmtId="44" fontId="0" fillId="0" borderId="0" xfId="3" applyFont="1"/>
    <xf numFmtId="44" fontId="0" fillId="0" borderId="0" xfId="0" applyNumberFormat="1"/>
    <xf numFmtId="0" fontId="0" fillId="17" borderId="0" xfId="0" applyFill="1"/>
    <xf numFmtId="8" fontId="9" fillId="0" borderId="0" xfId="0" applyNumberFormat="1" applyFont="1" applyAlignment="1">
      <alignment horizontal="right" wrapText="1"/>
    </xf>
    <xf numFmtId="0" fontId="0" fillId="18" borderId="0" xfId="0" applyFill="1"/>
    <xf numFmtId="0" fontId="10" fillId="19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center" vertical="center" wrapText="1"/>
    </xf>
  </cellXfs>
  <cellStyles count="4">
    <cellStyle name="Bad" xfId="2" builtinId="27"/>
    <cellStyle name="Currency" xfId="3" builtinId="4"/>
    <cellStyle name="Good" xfId="1" builtinId="26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00"/>
      <color rgb="FFE4B406"/>
      <color rgb="FF106A1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6</xdr:row>
      <xdr:rowOff>28575</xdr:rowOff>
    </xdr:from>
    <xdr:to>
      <xdr:col>22</xdr:col>
      <xdr:colOff>57150</xdr:colOff>
      <xdr:row>13</xdr:row>
      <xdr:rowOff>152400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81925" y="1171575"/>
          <a:ext cx="6657975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704850</xdr:colOff>
      <xdr:row>7</xdr:row>
      <xdr:rowOff>47625</xdr:rowOff>
    </xdr:from>
    <xdr:to>
      <xdr:col>6</xdr:col>
      <xdr:colOff>771525</xdr:colOff>
      <xdr:row>11</xdr:row>
      <xdr:rowOff>114300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04850" y="1381125"/>
          <a:ext cx="6696075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342900</xdr:colOff>
      <xdr:row>15</xdr:row>
      <xdr:rowOff>171450</xdr:rowOff>
    </xdr:from>
    <xdr:to>
      <xdr:col>21</xdr:col>
      <xdr:colOff>104775</xdr:colOff>
      <xdr:row>42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01200" y="3028950"/>
          <a:ext cx="7077075" cy="505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1</xdr:row>
      <xdr:rowOff>95250</xdr:rowOff>
    </xdr:from>
    <xdr:to>
      <xdr:col>10</xdr:col>
      <xdr:colOff>581025</xdr:colOff>
      <xdr:row>47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285750"/>
          <a:ext cx="5476875" cy="8782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10</xdr:row>
      <xdr:rowOff>133350</xdr:rowOff>
    </xdr:from>
    <xdr:to>
      <xdr:col>9</xdr:col>
      <xdr:colOff>552450</xdr:colOff>
      <xdr:row>35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2038350"/>
          <a:ext cx="7134225" cy="462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1:K61"/>
  <sheetViews>
    <sheetView topLeftCell="B22" workbookViewId="0">
      <selection activeCell="K46" sqref="K46"/>
    </sheetView>
  </sheetViews>
  <sheetFormatPr defaultRowHeight="15"/>
  <cols>
    <col min="1" max="1" width="23.7109375" customWidth="1"/>
    <col min="2" max="7" width="15.140625" customWidth="1"/>
    <col min="8" max="8" width="23.5703125" customWidth="1"/>
  </cols>
  <sheetData>
    <row r="21" spans="1:8">
      <c r="A21" t="s">
        <v>30</v>
      </c>
      <c r="B21" t="s">
        <v>31</v>
      </c>
    </row>
    <row r="22" spans="1:8">
      <c r="A22" t="s">
        <v>32</v>
      </c>
      <c r="B22" t="s">
        <v>33</v>
      </c>
    </row>
    <row r="23" spans="1:8">
      <c r="A23" t="s">
        <v>34</v>
      </c>
      <c r="B23" t="s">
        <v>35</v>
      </c>
    </row>
    <row r="28" spans="1:8">
      <c r="B28" s="15" t="s">
        <v>36</v>
      </c>
      <c r="C28" s="15" t="s">
        <v>37</v>
      </c>
      <c r="D28" s="15" t="s">
        <v>38</v>
      </c>
      <c r="E28" s="15" t="s">
        <v>39</v>
      </c>
      <c r="F28" s="15" t="s">
        <v>38</v>
      </c>
      <c r="G28" s="15" t="s">
        <v>40</v>
      </c>
      <c r="H28" s="15" t="s">
        <v>36</v>
      </c>
    </row>
    <row r="29" spans="1:8">
      <c r="A29" s="25" t="s">
        <v>45</v>
      </c>
      <c r="B29" s="16">
        <v>42687</v>
      </c>
      <c r="C29" s="16">
        <f t="shared" ref="C29:H29" si="0">B29+1</f>
        <v>42688</v>
      </c>
      <c r="D29" s="16">
        <f t="shared" si="0"/>
        <v>42689</v>
      </c>
      <c r="E29" s="16">
        <f t="shared" si="0"/>
        <v>42690</v>
      </c>
      <c r="F29" s="16">
        <f t="shared" si="0"/>
        <v>42691</v>
      </c>
      <c r="G29" s="16">
        <f t="shared" si="0"/>
        <v>42692</v>
      </c>
      <c r="H29" s="16">
        <f t="shared" si="0"/>
        <v>42693</v>
      </c>
    </row>
    <row r="30" spans="1:8">
      <c r="A30" t="s">
        <v>52</v>
      </c>
      <c r="B30" s="17"/>
      <c r="C30" s="17"/>
      <c r="D30" s="17"/>
      <c r="E30" s="17"/>
      <c r="F30" s="24" t="s">
        <v>42</v>
      </c>
      <c r="G30" s="22" t="s">
        <v>47</v>
      </c>
      <c r="H30" s="17"/>
    </row>
    <row r="31" spans="1:8">
      <c r="A31" t="s">
        <v>103</v>
      </c>
      <c r="B31" s="16">
        <f t="shared" ref="B31:H31" si="1">B29+7</f>
        <v>42694</v>
      </c>
      <c r="C31" s="16">
        <f t="shared" si="1"/>
        <v>42695</v>
      </c>
      <c r="D31" s="16">
        <f t="shared" si="1"/>
        <v>42696</v>
      </c>
      <c r="E31" s="16">
        <f t="shared" si="1"/>
        <v>42697</v>
      </c>
      <c r="F31" s="16">
        <f t="shared" si="1"/>
        <v>42698</v>
      </c>
      <c r="G31" s="16">
        <f t="shared" si="1"/>
        <v>42699</v>
      </c>
      <c r="H31" s="16">
        <f t="shared" si="1"/>
        <v>42700</v>
      </c>
    </row>
    <row r="32" spans="1:8">
      <c r="B32" s="17"/>
      <c r="C32" s="17"/>
      <c r="D32" s="17"/>
      <c r="E32" s="17"/>
      <c r="F32" s="17"/>
      <c r="G32" s="17"/>
      <c r="H32" s="17"/>
    </row>
    <row r="33" spans="2:8">
      <c r="B33" s="16">
        <f t="shared" ref="B33:H33" si="2">B31+7</f>
        <v>42701</v>
      </c>
      <c r="C33" s="16">
        <f t="shared" si="2"/>
        <v>42702</v>
      </c>
      <c r="D33" s="16">
        <f t="shared" si="2"/>
        <v>42703</v>
      </c>
      <c r="E33" s="16">
        <f t="shared" si="2"/>
        <v>42704</v>
      </c>
      <c r="F33" s="16">
        <f t="shared" si="2"/>
        <v>42705</v>
      </c>
      <c r="G33" s="16">
        <f t="shared" si="2"/>
        <v>42706</v>
      </c>
      <c r="H33" s="16">
        <f t="shared" si="2"/>
        <v>42707</v>
      </c>
    </row>
    <row r="34" spans="2:8">
      <c r="F34" s="22" t="s">
        <v>51</v>
      </c>
    </row>
    <row r="35" spans="2:8">
      <c r="B35" s="17"/>
      <c r="C35" s="17"/>
      <c r="D35" s="17"/>
      <c r="E35" s="17"/>
      <c r="F35" s="17"/>
      <c r="G35" s="25" t="s">
        <v>41</v>
      </c>
      <c r="H35" s="17"/>
    </row>
    <row r="36" spans="2:8">
      <c r="B36" s="16">
        <f t="shared" ref="B36:H36" si="3">B33+7</f>
        <v>42708</v>
      </c>
      <c r="C36" s="16">
        <f t="shared" si="3"/>
        <v>42709</v>
      </c>
      <c r="D36" s="16">
        <f t="shared" si="3"/>
        <v>42710</v>
      </c>
      <c r="E36" s="16">
        <f t="shared" si="3"/>
        <v>42711</v>
      </c>
      <c r="F36" s="16">
        <f t="shared" si="3"/>
        <v>42712</v>
      </c>
      <c r="G36" s="16">
        <f t="shared" si="3"/>
        <v>42713</v>
      </c>
      <c r="H36" s="16">
        <f t="shared" si="3"/>
        <v>42714</v>
      </c>
    </row>
    <row r="37" spans="2:8">
      <c r="B37" s="17"/>
      <c r="C37" s="19" t="s">
        <v>43</v>
      </c>
      <c r="D37" s="17"/>
      <c r="F37" s="17"/>
      <c r="H37" s="20" t="s">
        <v>48</v>
      </c>
    </row>
    <row r="38" spans="2:8">
      <c r="B38" s="16">
        <f t="shared" ref="B38:H38" si="4">B36+7</f>
        <v>42715</v>
      </c>
      <c r="C38" s="16">
        <f t="shared" si="4"/>
        <v>42716</v>
      </c>
      <c r="D38" s="16">
        <f t="shared" si="4"/>
        <v>42717</v>
      </c>
      <c r="E38" s="16">
        <f t="shared" si="4"/>
        <v>42718</v>
      </c>
      <c r="F38" s="16">
        <f t="shared" si="4"/>
        <v>42719</v>
      </c>
      <c r="G38" s="16">
        <f t="shared" si="4"/>
        <v>42720</v>
      </c>
      <c r="H38" s="16">
        <f t="shared" si="4"/>
        <v>42721</v>
      </c>
    </row>
    <row r="39" spans="2:8">
      <c r="B39" s="17"/>
      <c r="C39" s="17"/>
      <c r="D39" s="17"/>
      <c r="E39" s="17"/>
      <c r="F39" s="17"/>
      <c r="G39" s="17"/>
      <c r="H39" s="17"/>
    </row>
    <row r="40" spans="2:8">
      <c r="B40" s="16">
        <f t="shared" ref="B40:H40" si="5">B38+7</f>
        <v>42722</v>
      </c>
      <c r="C40" s="16">
        <f t="shared" si="5"/>
        <v>42723</v>
      </c>
      <c r="D40" s="16">
        <f t="shared" si="5"/>
        <v>42724</v>
      </c>
      <c r="E40" s="16">
        <f t="shared" si="5"/>
        <v>42725</v>
      </c>
      <c r="F40" s="16">
        <f t="shared" si="5"/>
        <v>42726</v>
      </c>
      <c r="G40" s="16">
        <f t="shared" si="5"/>
        <v>42727</v>
      </c>
      <c r="H40" s="16">
        <f t="shared" si="5"/>
        <v>42728</v>
      </c>
    </row>
    <row r="41" spans="2:8">
      <c r="B41" s="17"/>
      <c r="C41" s="17"/>
      <c r="D41" s="17"/>
      <c r="E41" s="17"/>
      <c r="F41" s="17"/>
      <c r="G41" s="17"/>
      <c r="H41" s="17"/>
    </row>
    <row r="42" spans="2:8">
      <c r="B42" s="16">
        <f t="shared" ref="B42:H42" si="6">B40+7</f>
        <v>42729</v>
      </c>
      <c r="C42" s="16">
        <f t="shared" si="6"/>
        <v>42730</v>
      </c>
      <c r="D42" s="16">
        <f t="shared" si="6"/>
        <v>42731</v>
      </c>
      <c r="E42" s="16">
        <f t="shared" si="6"/>
        <v>42732</v>
      </c>
      <c r="F42" s="16">
        <f t="shared" si="6"/>
        <v>42733</v>
      </c>
      <c r="G42" s="16">
        <f t="shared" si="6"/>
        <v>42734</v>
      </c>
      <c r="H42" s="16">
        <f t="shared" si="6"/>
        <v>42735</v>
      </c>
    </row>
    <row r="43" spans="2:8">
      <c r="B43" s="17"/>
      <c r="C43" s="17"/>
      <c r="D43" s="17"/>
      <c r="E43" s="17"/>
      <c r="F43" s="17"/>
      <c r="G43" s="17"/>
      <c r="H43" s="17"/>
    </row>
    <row r="44" spans="2:8">
      <c r="B44" s="16">
        <f t="shared" ref="B44:H44" si="7">B42+7</f>
        <v>42736</v>
      </c>
      <c r="C44" s="16">
        <f t="shared" si="7"/>
        <v>42737</v>
      </c>
      <c r="D44" s="16">
        <f t="shared" si="7"/>
        <v>42738</v>
      </c>
      <c r="E44" s="16">
        <f t="shared" si="7"/>
        <v>42739</v>
      </c>
      <c r="F44" s="16">
        <f t="shared" si="7"/>
        <v>42740</v>
      </c>
      <c r="G44" s="16">
        <f t="shared" si="7"/>
        <v>42741</v>
      </c>
      <c r="H44" s="16">
        <f t="shared" si="7"/>
        <v>42742</v>
      </c>
    </row>
    <row r="45" spans="2:8">
      <c r="B45" s="17"/>
      <c r="C45" s="17"/>
      <c r="D45" s="17"/>
      <c r="E45" s="19" t="s">
        <v>50</v>
      </c>
      <c r="F45" s="17"/>
      <c r="G45" s="17"/>
      <c r="H45" s="23" t="s">
        <v>49</v>
      </c>
    </row>
    <row r="46" spans="2:8">
      <c r="B46" s="17"/>
      <c r="C46" s="17"/>
      <c r="D46" s="17"/>
      <c r="F46" s="17"/>
      <c r="G46" s="17"/>
      <c r="H46" s="21" t="s">
        <v>44</v>
      </c>
    </row>
    <row r="47" spans="2:8">
      <c r="B47" s="17"/>
      <c r="C47" s="17"/>
      <c r="D47" s="17"/>
      <c r="F47" s="17"/>
      <c r="G47" s="17"/>
    </row>
    <row r="48" spans="2:8">
      <c r="B48" s="16">
        <f t="shared" ref="B48:H48" si="8">B44+7</f>
        <v>42743</v>
      </c>
      <c r="C48" s="16">
        <f t="shared" si="8"/>
        <v>42744</v>
      </c>
      <c r="D48" s="16">
        <f t="shared" si="8"/>
        <v>42745</v>
      </c>
      <c r="E48" s="16">
        <f t="shared" si="8"/>
        <v>42746</v>
      </c>
      <c r="F48" s="16">
        <f t="shared" si="8"/>
        <v>42747</v>
      </c>
      <c r="G48" s="16">
        <f t="shared" si="8"/>
        <v>42748</v>
      </c>
      <c r="H48" s="16">
        <f t="shared" si="8"/>
        <v>42749</v>
      </c>
    </row>
    <row r="49" spans="2:11">
      <c r="B49" s="18"/>
      <c r="C49" s="29" t="s">
        <v>53</v>
      </c>
      <c r="D49" s="25" t="s">
        <v>46</v>
      </c>
      <c r="G49" s="18"/>
      <c r="H49" s="26" t="s">
        <v>16</v>
      </c>
    </row>
    <row r="50" spans="2:11">
      <c r="B50" s="18"/>
      <c r="C50" s="18"/>
      <c r="D50" s="18"/>
      <c r="E50" s="18"/>
      <c r="F50" s="18"/>
      <c r="G50" s="18"/>
      <c r="H50" s="18"/>
    </row>
    <row r="51" spans="2:11">
      <c r="B51" s="18"/>
      <c r="C51" s="18"/>
      <c r="D51" s="18"/>
      <c r="E51" s="18"/>
      <c r="F51" s="18"/>
      <c r="G51" s="18"/>
      <c r="H51" s="18"/>
    </row>
    <row r="52" spans="2:11">
      <c r="B52" s="16">
        <f t="shared" ref="B52:H52" si="9">B48+7</f>
        <v>42750</v>
      </c>
      <c r="C52" s="16">
        <f t="shared" si="9"/>
        <v>42751</v>
      </c>
      <c r="D52" s="16">
        <f t="shared" si="9"/>
        <v>42752</v>
      </c>
      <c r="E52" s="16">
        <f t="shared" si="9"/>
        <v>42753</v>
      </c>
      <c r="F52" s="16">
        <f t="shared" si="9"/>
        <v>42754</v>
      </c>
      <c r="G52" s="16">
        <f t="shared" si="9"/>
        <v>42755</v>
      </c>
      <c r="H52" s="16">
        <f t="shared" si="9"/>
        <v>42756</v>
      </c>
    </row>
    <row r="53" spans="2:11">
      <c r="B53" s="18"/>
      <c r="C53" s="18"/>
      <c r="D53" s="18"/>
      <c r="E53" s="18"/>
      <c r="F53" s="18"/>
      <c r="G53" s="18"/>
      <c r="H53" s="18"/>
    </row>
    <row r="54" spans="2:11">
      <c r="B54" s="16">
        <f t="shared" ref="B54:H54" si="10">B52+7</f>
        <v>42757</v>
      </c>
      <c r="C54" s="16">
        <f t="shared" si="10"/>
        <v>42758</v>
      </c>
      <c r="D54" s="16">
        <f t="shared" si="10"/>
        <v>42759</v>
      </c>
      <c r="E54" s="16">
        <f t="shared" si="10"/>
        <v>42760</v>
      </c>
      <c r="F54" s="16">
        <f t="shared" si="10"/>
        <v>42761</v>
      </c>
      <c r="G54" s="16">
        <f t="shared" si="10"/>
        <v>42762</v>
      </c>
      <c r="H54" s="16">
        <f t="shared" si="10"/>
        <v>42763</v>
      </c>
    </row>
    <row r="56" spans="2:11">
      <c r="K56" s="2"/>
    </row>
    <row r="61" spans="2:11">
      <c r="K61" s="2"/>
    </row>
  </sheetData>
  <conditionalFormatting sqref="B29:H29 B31:H31">
    <cfRule type="cellIs" dxfId="2" priority="14" operator="lessThan">
      <formula>TODAY()</formula>
    </cfRule>
    <cfRule type="cellIs" dxfId="1" priority="15" operator="greaterThan">
      <formula>TODAY()</formula>
    </cfRule>
  </conditionalFormatting>
  <conditionalFormatting sqref="B36:H36 B33:H33 B48:H48 B52:H52 B54:H54 B38:H38 B40:H40 B42:H42 B44:H44">
    <cfRule type="cellIs" dxfId="0" priority="7" operator="lessThan">
      <formula>TODAY()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F5:Y61"/>
  <sheetViews>
    <sheetView topLeftCell="B14" workbookViewId="0">
      <selection activeCell="T44" sqref="T44"/>
    </sheetView>
  </sheetViews>
  <sheetFormatPr defaultRowHeight="15"/>
  <cols>
    <col min="15" max="15" width="47.85546875" customWidth="1"/>
    <col min="16" max="16" width="42.5703125" hidden="1" customWidth="1"/>
    <col min="17" max="17" width="52.5703125" hidden="1" customWidth="1"/>
    <col min="18" max="18" width="25" customWidth="1"/>
    <col min="19" max="20" width="19.140625" customWidth="1"/>
    <col min="22" max="22" width="13" customWidth="1"/>
  </cols>
  <sheetData>
    <row r="5" spans="16:18">
      <c r="P5" s="2" t="s">
        <v>83</v>
      </c>
      <c r="Q5" s="2" t="s">
        <v>102</v>
      </c>
      <c r="R5" s="2"/>
    </row>
    <row r="6" spans="16:18">
      <c r="P6" t="s">
        <v>84</v>
      </c>
    </row>
    <row r="7" spans="16:18">
      <c r="P7" t="s">
        <v>85</v>
      </c>
    </row>
    <row r="8" spans="16:18">
      <c r="P8" t="s">
        <v>86</v>
      </c>
    </row>
    <row r="9" spans="16:18">
      <c r="P9" t="s">
        <v>87</v>
      </c>
    </row>
    <row r="10" spans="16:18">
      <c r="P10" t="s">
        <v>88</v>
      </c>
    </row>
    <row r="11" spans="16:18">
      <c r="P11" t="s">
        <v>89</v>
      </c>
    </row>
    <row r="12" spans="16:18">
      <c r="P12" t="s">
        <v>89</v>
      </c>
    </row>
    <row r="13" spans="16:18">
      <c r="P13" t="s">
        <v>90</v>
      </c>
    </row>
    <row r="14" spans="16:18">
      <c r="P14" t="s">
        <v>91</v>
      </c>
      <c r="Q14" t="s">
        <v>91</v>
      </c>
    </row>
    <row r="15" spans="16:18">
      <c r="P15" t="s">
        <v>92</v>
      </c>
      <c r="Q15" t="s">
        <v>92</v>
      </c>
    </row>
    <row r="16" spans="16:18">
      <c r="P16" t="s">
        <v>93</v>
      </c>
      <c r="Q16" t="s">
        <v>93</v>
      </c>
    </row>
    <row r="17" spans="14:25">
      <c r="P17" t="s">
        <v>94</v>
      </c>
      <c r="Q17" t="s">
        <v>94</v>
      </c>
    </row>
    <row r="18" spans="14:25">
      <c r="P18" t="s">
        <v>95</v>
      </c>
      <c r="Q18" t="s">
        <v>95</v>
      </c>
    </row>
    <row r="19" spans="14:25">
      <c r="P19" t="s">
        <v>96</v>
      </c>
      <c r="Q19" t="s">
        <v>96</v>
      </c>
    </row>
    <row r="20" spans="14:25">
      <c r="P20" t="s">
        <v>97</v>
      </c>
      <c r="Q20" t="s">
        <v>97</v>
      </c>
    </row>
    <row r="21" spans="14:25">
      <c r="P21" t="s">
        <v>98</v>
      </c>
      <c r="Q21" t="s">
        <v>98</v>
      </c>
    </row>
    <row r="22" spans="14:25">
      <c r="P22" t="s">
        <v>99</v>
      </c>
      <c r="Q22" t="s">
        <v>99</v>
      </c>
    </row>
    <row r="23" spans="14:25">
      <c r="O23" s="2" t="s">
        <v>54</v>
      </c>
      <c r="P23" t="s">
        <v>100</v>
      </c>
      <c r="Q23" t="s">
        <v>100</v>
      </c>
      <c r="T23" t="s">
        <v>123</v>
      </c>
      <c r="U23" t="s">
        <v>114</v>
      </c>
      <c r="V23" t="s">
        <v>113</v>
      </c>
      <c r="W23" t="s">
        <v>23</v>
      </c>
      <c r="X23" t="s">
        <v>119</v>
      </c>
      <c r="Y23" t="s">
        <v>120</v>
      </c>
    </row>
    <row r="24" spans="14:25">
      <c r="P24" t="s">
        <v>101</v>
      </c>
      <c r="Q24" t="s">
        <v>101</v>
      </c>
    </row>
    <row r="25" spans="14:25">
      <c r="O25" s="2" t="s">
        <v>55</v>
      </c>
      <c r="P25" t="s">
        <v>55</v>
      </c>
      <c r="Q25" t="s">
        <v>55</v>
      </c>
    </row>
    <row r="26" spans="14:25">
      <c r="N26" s="28">
        <v>10</v>
      </c>
      <c r="O26" s="28" t="s">
        <v>56</v>
      </c>
      <c r="P26" s="28" t="s">
        <v>56</v>
      </c>
      <c r="Q26" s="28" t="s">
        <v>56</v>
      </c>
      <c r="R26" s="28" t="s">
        <v>121</v>
      </c>
      <c r="S26" s="28" t="s">
        <v>111</v>
      </c>
      <c r="T26" s="28" t="s">
        <v>124</v>
      </c>
      <c r="U26" s="32">
        <v>10</v>
      </c>
      <c r="V26" s="33">
        <v>335</v>
      </c>
      <c r="W26" s="34">
        <f>V26/U26</f>
        <v>33.5</v>
      </c>
      <c r="X26">
        <v>16</v>
      </c>
      <c r="Y26">
        <v>21</v>
      </c>
    </row>
    <row r="27" spans="14:25">
      <c r="O27" t="s">
        <v>57</v>
      </c>
      <c r="P27" t="s">
        <v>57</v>
      </c>
      <c r="Q27" t="s">
        <v>57</v>
      </c>
      <c r="V27" s="33"/>
    </row>
    <row r="28" spans="14:25">
      <c r="O28" t="s">
        <v>58</v>
      </c>
      <c r="P28" t="s">
        <v>58</v>
      </c>
      <c r="Q28" t="s">
        <v>58</v>
      </c>
      <c r="V28" s="33"/>
    </row>
    <row r="29" spans="14:25">
      <c r="O29" t="s">
        <v>59</v>
      </c>
      <c r="P29" t="s">
        <v>59</v>
      </c>
      <c r="Q29" t="s">
        <v>59</v>
      </c>
      <c r="V29" s="33"/>
    </row>
    <row r="30" spans="14:25">
      <c r="O30" t="s">
        <v>60</v>
      </c>
      <c r="P30" t="s">
        <v>60</v>
      </c>
      <c r="Q30" t="s">
        <v>60</v>
      </c>
      <c r="V30" s="33"/>
    </row>
    <row r="31" spans="14:25">
      <c r="O31" t="s">
        <v>61</v>
      </c>
      <c r="P31" t="s">
        <v>61</v>
      </c>
      <c r="Q31" t="s">
        <v>61</v>
      </c>
      <c r="V31" s="33"/>
    </row>
    <row r="32" spans="14:25">
      <c r="O32" t="s">
        <v>62</v>
      </c>
      <c r="P32" t="s">
        <v>62</v>
      </c>
      <c r="Q32" t="s">
        <v>62</v>
      </c>
      <c r="V32" s="33"/>
    </row>
    <row r="33" spans="14:25">
      <c r="O33" t="s">
        <v>63</v>
      </c>
      <c r="P33" t="s">
        <v>63</v>
      </c>
      <c r="Q33" t="s">
        <v>63</v>
      </c>
      <c r="V33" s="33"/>
    </row>
    <row r="34" spans="14:25">
      <c r="O34" s="2" t="s">
        <v>64</v>
      </c>
      <c r="P34" t="s">
        <v>64</v>
      </c>
      <c r="Q34" t="s">
        <v>64</v>
      </c>
      <c r="V34" s="33"/>
    </row>
    <row r="35" spans="14:25">
      <c r="N35">
        <v>10</v>
      </c>
      <c r="O35" s="27" t="s">
        <v>65</v>
      </c>
      <c r="P35" s="27" t="s">
        <v>65</v>
      </c>
      <c r="Q35" s="27" t="s">
        <v>65</v>
      </c>
      <c r="R35" s="27"/>
      <c r="S35" t="s">
        <v>112</v>
      </c>
      <c r="V35" s="33"/>
      <c r="X35">
        <v>8</v>
      </c>
      <c r="Y35">
        <v>16</v>
      </c>
    </row>
    <row r="36" spans="14:25">
      <c r="O36" s="28" t="s">
        <v>66</v>
      </c>
      <c r="P36" t="s">
        <v>66</v>
      </c>
      <c r="Q36" t="s">
        <v>66</v>
      </c>
      <c r="S36" t="s">
        <v>122</v>
      </c>
      <c r="U36">
        <v>15</v>
      </c>
      <c r="V36" s="33">
        <v>1814</v>
      </c>
      <c r="W36" s="34">
        <f>V36/U36</f>
        <v>120.93333333333334</v>
      </c>
    </row>
    <row r="37" spans="14:25">
      <c r="O37" t="s">
        <v>67</v>
      </c>
      <c r="P37" t="s">
        <v>67</v>
      </c>
      <c r="Q37" t="s">
        <v>67</v>
      </c>
      <c r="V37" s="33"/>
    </row>
    <row r="38" spans="14:25">
      <c r="O38" t="s">
        <v>68</v>
      </c>
      <c r="P38" t="s">
        <v>68</v>
      </c>
      <c r="Q38" t="s">
        <v>68</v>
      </c>
      <c r="V38" s="33"/>
    </row>
    <row r="39" spans="14:25">
      <c r="O39" t="s">
        <v>69</v>
      </c>
      <c r="P39" t="s">
        <v>69</v>
      </c>
      <c r="Q39" t="s">
        <v>69</v>
      </c>
      <c r="V39" s="33"/>
    </row>
    <row r="40" spans="14:25">
      <c r="O40" t="s">
        <v>70</v>
      </c>
      <c r="P40" t="s">
        <v>70</v>
      </c>
      <c r="Q40" t="s">
        <v>70</v>
      </c>
      <c r="V40" s="33"/>
    </row>
    <row r="41" spans="14:25">
      <c r="O41" s="2" t="s">
        <v>71</v>
      </c>
      <c r="Q41" t="s">
        <v>71</v>
      </c>
      <c r="V41" s="33"/>
    </row>
    <row r="42" spans="14:25">
      <c r="N42" s="28">
        <v>10</v>
      </c>
      <c r="O42" s="28" t="s">
        <v>105</v>
      </c>
      <c r="Q42" t="s">
        <v>72</v>
      </c>
      <c r="S42" t="s">
        <v>111</v>
      </c>
      <c r="T42" t="s">
        <v>124</v>
      </c>
      <c r="U42">
        <v>10</v>
      </c>
      <c r="V42" s="33">
        <v>403</v>
      </c>
      <c r="W42" s="34">
        <f>V42/U42</f>
        <v>40.299999999999997</v>
      </c>
      <c r="X42">
        <v>26</v>
      </c>
      <c r="Y42">
        <v>36</v>
      </c>
    </row>
    <row r="43" spans="14:25">
      <c r="O43" s="31" t="s">
        <v>106</v>
      </c>
      <c r="Q43" t="s">
        <v>73</v>
      </c>
      <c r="S43" t="s">
        <v>117</v>
      </c>
      <c r="T43" t="s">
        <v>125</v>
      </c>
    </row>
    <row r="44" spans="14:25">
      <c r="O44" s="30" t="s">
        <v>104</v>
      </c>
      <c r="Q44" t="s">
        <v>74</v>
      </c>
    </row>
    <row r="45" spans="14:25">
      <c r="O45" t="s">
        <v>75</v>
      </c>
      <c r="Q45" t="s">
        <v>75</v>
      </c>
    </row>
    <row r="46" spans="14:25">
      <c r="O46" s="2" t="s">
        <v>76</v>
      </c>
    </row>
    <row r="47" spans="14:25">
      <c r="N47">
        <v>8</v>
      </c>
      <c r="O47" s="27" t="s">
        <v>77</v>
      </c>
      <c r="S47" t="s">
        <v>111</v>
      </c>
      <c r="U47">
        <v>8</v>
      </c>
      <c r="V47">
        <v>849.26</v>
      </c>
      <c r="W47" s="34">
        <f>V47/U47</f>
        <v>106.1575</v>
      </c>
      <c r="X47">
        <v>8</v>
      </c>
      <c r="Y47">
        <v>16</v>
      </c>
    </row>
    <row r="48" spans="14:25">
      <c r="O48" t="s">
        <v>78</v>
      </c>
    </row>
    <row r="49" spans="6:23">
      <c r="O49" t="s">
        <v>79</v>
      </c>
    </row>
    <row r="50" spans="6:23">
      <c r="O50" t="s">
        <v>80</v>
      </c>
    </row>
    <row r="51" spans="6:23">
      <c r="O51" t="s">
        <v>81</v>
      </c>
    </row>
    <row r="52" spans="6:23">
      <c r="G52">
        <f>74*4</f>
        <v>296</v>
      </c>
      <c r="H52">
        <f>99*4</f>
        <v>396</v>
      </c>
      <c r="I52">
        <f>SUM(G52:H52)</f>
        <v>692</v>
      </c>
      <c r="J52">
        <f>I52/8</f>
        <v>86.5</v>
      </c>
      <c r="O52" t="s">
        <v>82</v>
      </c>
    </row>
    <row r="53" spans="6:23">
      <c r="G53">
        <f>74*6</f>
        <v>444</v>
      </c>
      <c r="H53">
        <f>130*2</f>
        <v>260</v>
      </c>
      <c r="I53">
        <f>SUM(G53:H53)</f>
        <v>704</v>
      </c>
      <c r="J53">
        <f>I53/8</f>
        <v>88</v>
      </c>
      <c r="S53" t="s">
        <v>22</v>
      </c>
      <c r="W53" s="33">
        <f>SUM(W24:W52)</f>
        <v>300.89083333333338</v>
      </c>
    </row>
    <row r="54" spans="6:23">
      <c r="F54">
        <v>305</v>
      </c>
      <c r="G54">
        <v>2</v>
      </c>
      <c r="H54">
        <v>68.88</v>
      </c>
      <c r="S54" t="s">
        <v>118</v>
      </c>
      <c r="W54" s="33">
        <f>AVERAGE(W25:W52)</f>
        <v>75.222708333333344</v>
      </c>
    </row>
    <row r="55" spans="6:23">
      <c r="S55" t="s">
        <v>115</v>
      </c>
      <c r="W55" s="33">
        <v>215</v>
      </c>
    </row>
    <row r="56" spans="6:23">
      <c r="S56" t="s">
        <v>116</v>
      </c>
      <c r="W56" s="34">
        <f>W55-W53</f>
        <v>-85.890833333333376</v>
      </c>
    </row>
    <row r="57" spans="6:23">
      <c r="K57" s="36">
        <v>136.80000000000001</v>
      </c>
      <c r="L57">
        <v>35</v>
      </c>
      <c r="O57" t="s">
        <v>107</v>
      </c>
    </row>
    <row r="58" spans="6:23">
      <c r="K58" s="36">
        <v>210.6</v>
      </c>
      <c r="L58">
        <v>10</v>
      </c>
      <c r="O58" t="s">
        <v>108</v>
      </c>
    </row>
    <row r="59" spans="6:23">
      <c r="H59">
        <v>605</v>
      </c>
      <c r="K59" s="14">
        <f>SUM(K57:K58)</f>
        <v>347.4</v>
      </c>
      <c r="O59" t="s">
        <v>109</v>
      </c>
    </row>
    <row r="60" spans="6:23">
      <c r="H60">
        <v>1209</v>
      </c>
      <c r="O60" t="s">
        <v>110</v>
      </c>
    </row>
    <row r="61" spans="6:23">
      <c r="H61">
        <f>SUM(H59:H60)</f>
        <v>1814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8:L59"/>
  <sheetViews>
    <sheetView topLeftCell="G1" workbookViewId="0">
      <selection activeCell="T23" sqref="T23"/>
    </sheetView>
  </sheetViews>
  <sheetFormatPr defaultRowHeight="15"/>
  <cols>
    <col min="5" max="10" width="13.28515625" customWidth="1"/>
  </cols>
  <sheetData>
    <row r="38" spans="4:12">
      <c r="E38" t="s">
        <v>10</v>
      </c>
      <c r="F38" t="s">
        <v>11</v>
      </c>
      <c r="G38" t="s">
        <v>12</v>
      </c>
      <c r="H38" t="s">
        <v>13</v>
      </c>
      <c r="J38" s="2" t="s">
        <v>19</v>
      </c>
      <c r="K38" s="2"/>
      <c r="L38" s="2" t="s">
        <v>20</v>
      </c>
    </row>
    <row r="39" spans="4:12">
      <c r="E39">
        <v>11</v>
      </c>
      <c r="F39">
        <v>12</v>
      </c>
      <c r="G39">
        <v>13</v>
      </c>
      <c r="H39">
        <v>14</v>
      </c>
    </row>
    <row r="41" spans="4:12">
      <c r="E41" s="3" t="s">
        <v>2</v>
      </c>
      <c r="F41" s="3" t="s">
        <v>5</v>
      </c>
      <c r="H41" s="3" t="s">
        <v>9</v>
      </c>
      <c r="J41" s="2" t="s">
        <v>14</v>
      </c>
      <c r="K41" t="s">
        <v>15</v>
      </c>
    </row>
    <row r="42" spans="4:12">
      <c r="E42" s="5" t="s">
        <v>3</v>
      </c>
      <c r="F42" s="3" t="s">
        <v>18</v>
      </c>
    </row>
    <row r="43" spans="4:12">
      <c r="J43" s="2" t="s">
        <v>16</v>
      </c>
      <c r="K43" s="4" t="s">
        <v>21</v>
      </c>
      <c r="L43" s="2"/>
    </row>
    <row r="46" spans="4:12">
      <c r="D46" s="7" t="s">
        <v>25</v>
      </c>
      <c r="E46" s="8">
        <v>10</v>
      </c>
      <c r="F46" s="8">
        <v>12</v>
      </c>
      <c r="G46" s="8">
        <v>12</v>
      </c>
      <c r="H46" s="8">
        <v>10</v>
      </c>
    </row>
    <row r="47" spans="4:12">
      <c r="D47" s="7" t="s">
        <v>24</v>
      </c>
      <c r="E47" s="9" t="s">
        <v>17</v>
      </c>
      <c r="F47" s="9" t="s">
        <v>4</v>
      </c>
      <c r="G47" s="9" t="s">
        <v>0</v>
      </c>
      <c r="H47" s="9" t="s">
        <v>8</v>
      </c>
      <c r="J47" s="12" t="s">
        <v>26</v>
      </c>
    </row>
    <row r="48" spans="4:12">
      <c r="D48" s="7"/>
      <c r="E48" s="9" t="s">
        <v>1</v>
      </c>
      <c r="F48" s="9" t="s">
        <v>1</v>
      </c>
      <c r="G48" s="9" t="s">
        <v>1</v>
      </c>
      <c r="H48" s="9" t="s">
        <v>1</v>
      </c>
      <c r="J48">
        <v>1</v>
      </c>
      <c r="K48" s="13" t="s">
        <v>27</v>
      </c>
    </row>
    <row r="49" spans="4:11">
      <c r="D49" s="7"/>
      <c r="E49" s="7"/>
      <c r="F49" s="10">
        <v>421.96</v>
      </c>
      <c r="G49" s="7"/>
      <c r="H49" s="7"/>
      <c r="J49">
        <v>2</v>
      </c>
      <c r="K49" t="s">
        <v>28</v>
      </c>
    </row>
    <row r="50" spans="4:11">
      <c r="D50" s="7"/>
      <c r="E50" s="7"/>
      <c r="F50" s="10">
        <v>684.84</v>
      </c>
      <c r="G50" s="7"/>
      <c r="H50" s="7"/>
      <c r="J50">
        <v>3</v>
      </c>
      <c r="K50" t="s">
        <v>29</v>
      </c>
    </row>
    <row r="51" spans="4:11">
      <c r="D51" s="7" t="s">
        <v>22</v>
      </c>
      <c r="E51" s="11">
        <v>418</v>
      </c>
      <c r="F51" s="11">
        <f>SUM(F49:F50)</f>
        <v>1106.8</v>
      </c>
      <c r="G51" s="11">
        <v>546.75</v>
      </c>
      <c r="H51" s="11">
        <v>370</v>
      </c>
    </row>
    <row r="52" spans="4:11">
      <c r="D52" s="7" t="s">
        <v>23</v>
      </c>
      <c r="E52" s="11">
        <f>E51/E46</f>
        <v>41.8</v>
      </c>
      <c r="F52" s="11">
        <f>F51/F46</f>
        <v>92.233333333333334</v>
      </c>
      <c r="G52" s="11">
        <f>G51/G46</f>
        <v>45.5625</v>
      </c>
      <c r="H52" s="11">
        <f>H51/H46</f>
        <v>37</v>
      </c>
    </row>
    <row r="54" spans="4:11">
      <c r="H54" s="1" t="s">
        <v>6</v>
      </c>
    </row>
    <row r="55" spans="4:11">
      <c r="H55" s="1" t="s">
        <v>7</v>
      </c>
    </row>
    <row r="56" spans="4:11">
      <c r="H56" s="6">
        <v>396.25</v>
      </c>
    </row>
    <row r="57" spans="4:11">
      <c r="H57">
        <v>-106</v>
      </c>
    </row>
    <row r="58" spans="4:11">
      <c r="H58">
        <v>-269</v>
      </c>
    </row>
    <row r="59" spans="4:11">
      <c r="H59" s="14">
        <f>SUM(H56:H58)</f>
        <v>21.25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2:O26"/>
  <sheetViews>
    <sheetView tabSelected="1" workbookViewId="0">
      <selection activeCell="D24" sqref="D24"/>
    </sheetView>
  </sheetViews>
  <sheetFormatPr defaultRowHeight="15"/>
  <sheetData>
    <row r="2" spans="5:15" ht="18.75">
      <c r="E2" s="38" t="s">
        <v>136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5:15">
      <c r="F3" s="37">
        <v>3</v>
      </c>
      <c r="G3" s="37">
        <v>4</v>
      </c>
      <c r="H3" s="37">
        <v>5</v>
      </c>
      <c r="I3" s="37">
        <v>6</v>
      </c>
      <c r="J3" s="37">
        <v>7</v>
      </c>
      <c r="K3" s="37">
        <v>8</v>
      </c>
      <c r="L3" s="37">
        <v>9</v>
      </c>
      <c r="M3" s="37">
        <v>10</v>
      </c>
      <c r="N3" s="37">
        <v>11</v>
      </c>
      <c r="O3" s="37">
        <v>12</v>
      </c>
    </row>
    <row r="4" spans="5:15" ht="30" customHeight="1">
      <c r="E4" s="39" t="s">
        <v>140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5:15" ht="47.25" customHeight="1"/>
    <row r="6" spans="5:15" ht="18.75">
      <c r="E6" s="38" t="s">
        <v>137</v>
      </c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5:15" ht="30" customHeight="1">
      <c r="F7" s="37">
        <v>8</v>
      </c>
      <c r="G7" s="37">
        <f>F7+1</f>
        <v>9</v>
      </c>
      <c r="H7" s="37">
        <f t="shared" ref="H7:O7" si="0">G7+1</f>
        <v>10</v>
      </c>
      <c r="I7" s="37">
        <f t="shared" si="0"/>
        <v>11</v>
      </c>
      <c r="J7" s="37">
        <f t="shared" si="0"/>
        <v>12</v>
      </c>
      <c r="K7" s="37">
        <f t="shared" si="0"/>
        <v>13</v>
      </c>
      <c r="L7" s="37">
        <f t="shared" si="0"/>
        <v>14</v>
      </c>
      <c r="M7" s="37">
        <f t="shared" si="0"/>
        <v>15</v>
      </c>
      <c r="N7" s="37">
        <f t="shared" si="0"/>
        <v>16</v>
      </c>
      <c r="O7" s="37">
        <f t="shared" si="0"/>
        <v>17</v>
      </c>
    </row>
    <row r="8" spans="5:15" ht="30" customHeight="1">
      <c r="E8" s="39" t="s">
        <v>145</v>
      </c>
      <c r="F8" s="18"/>
      <c r="G8" s="18"/>
      <c r="H8" s="18"/>
      <c r="I8" s="18"/>
      <c r="J8" s="18"/>
      <c r="K8" s="18"/>
      <c r="L8" s="18"/>
      <c r="M8" s="18"/>
      <c r="N8" s="18"/>
    </row>
    <row r="9" spans="5:15" ht="30.75" customHeight="1">
      <c r="K9" s="18"/>
      <c r="L9" s="18"/>
      <c r="M9" s="18"/>
      <c r="N9" s="18"/>
      <c r="O9" s="18"/>
    </row>
    <row r="10" spans="5:15" ht="38.25" customHeight="1"/>
    <row r="11" spans="5:15" ht="18.75">
      <c r="E11" s="38" t="s">
        <v>138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</row>
    <row r="12" spans="5:15">
      <c r="F12" s="37">
        <v>5</v>
      </c>
      <c r="G12" s="37">
        <f>F12+1</f>
        <v>6</v>
      </c>
      <c r="H12" s="37">
        <f>G12+1</f>
        <v>7</v>
      </c>
      <c r="I12" s="37">
        <f>H12+1</f>
        <v>8</v>
      </c>
    </row>
    <row r="13" spans="5:15" ht="30.75" customHeight="1">
      <c r="E13" s="39" t="s">
        <v>141</v>
      </c>
      <c r="F13" s="18"/>
      <c r="G13" s="18"/>
      <c r="H13" s="18"/>
      <c r="I13" s="18"/>
    </row>
    <row r="14" spans="5:15" ht="36.75" customHeight="1">
      <c r="E14" s="39" t="s">
        <v>142</v>
      </c>
      <c r="G14" s="18"/>
      <c r="H14" s="18"/>
      <c r="I14" s="18"/>
    </row>
    <row r="15" spans="5:15" ht="48.75" customHeight="1"/>
    <row r="16" spans="5:15" ht="18.75">
      <c r="E16" s="38" t="s">
        <v>139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4:14">
      <c r="F17" s="37">
        <v>5</v>
      </c>
      <c r="G17" s="37">
        <f>F17+1</f>
        <v>6</v>
      </c>
      <c r="H17" s="37">
        <f>G17+1</f>
        <v>7</v>
      </c>
      <c r="I17" s="37">
        <f>H17+1</f>
        <v>8</v>
      </c>
      <c r="J17" s="37">
        <f>I17+1</f>
        <v>9</v>
      </c>
      <c r="K17" s="37">
        <f>J17+1</f>
        <v>10</v>
      </c>
    </row>
    <row r="18" spans="4:14" ht="30" customHeight="1">
      <c r="E18" s="39" t="s">
        <v>143</v>
      </c>
      <c r="F18" s="18"/>
      <c r="G18" s="18"/>
      <c r="H18" s="18"/>
      <c r="I18" s="18"/>
      <c r="J18" s="18"/>
      <c r="K18" s="18"/>
    </row>
    <row r="19" spans="4:14" ht="30.75" customHeight="1">
      <c r="E19" s="39" t="s">
        <v>144</v>
      </c>
      <c r="J19" s="18"/>
      <c r="K19" s="18"/>
    </row>
    <row r="24" spans="4:14" ht="45" customHeight="1">
      <c r="D24" s="40" t="s">
        <v>126</v>
      </c>
      <c r="E24" s="40" t="s">
        <v>127</v>
      </c>
      <c r="F24" s="40" t="s">
        <v>128</v>
      </c>
      <c r="G24" s="40" t="s">
        <v>129</v>
      </c>
      <c r="H24" s="40" t="s">
        <v>130</v>
      </c>
      <c r="I24" s="40" t="s">
        <v>131</v>
      </c>
      <c r="J24" s="40" t="s">
        <v>132</v>
      </c>
      <c r="K24" s="40" t="s">
        <v>133</v>
      </c>
      <c r="L24" s="40" t="s">
        <v>134</v>
      </c>
      <c r="M24" s="40" t="s">
        <v>135</v>
      </c>
    </row>
    <row r="26" spans="4:14" ht="45.75" customHeight="1">
      <c r="J26" s="41" t="s">
        <v>150</v>
      </c>
      <c r="K26" s="41" t="s">
        <v>149</v>
      </c>
      <c r="L26" s="41" t="s">
        <v>146</v>
      </c>
      <c r="M26" s="41" t="s">
        <v>147</v>
      </c>
      <c r="N26" s="41" t="s">
        <v>148</v>
      </c>
    </row>
  </sheetData>
  <mergeCells count="4">
    <mergeCell ref="E2:O2"/>
    <mergeCell ref="E6:O6"/>
    <mergeCell ref="E11:O11"/>
    <mergeCell ref="E16:O1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13:Y15"/>
  <sheetViews>
    <sheetView workbookViewId="0">
      <selection activeCell="D41" sqref="D41"/>
    </sheetView>
  </sheetViews>
  <sheetFormatPr defaultRowHeight="15"/>
  <sheetData>
    <row r="13" spans="4:25"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  <c r="L13">
        <v>8</v>
      </c>
      <c r="M13">
        <v>9</v>
      </c>
      <c r="N13">
        <v>10</v>
      </c>
      <c r="O13">
        <v>11</v>
      </c>
      <c r="P13">
        <v>12</v>
      </c>
      <c r="Q13">
        <v>13</v>
      </c>
      <c r="R13">
        <v>14</v>
      </c>
      <c r="S13">
        <v>15</v>
      </c>
      <c r="T13">
        <v>16</v>
      </c>
      <c r="U13">
        <v>17</v>
      </c>
      <c r="V13">
        <v>18</v>
      </c>
      <c r="W13">
        <v>19</v>
      </c>
      <c r="X13">
        <v>20</v>
      </c>
      <c r="Y13">
        <v>21</v>
      </c>
    </row>
    <row r="14" spans="4:25">
      <c r="D14">
        <v>22</v>
      </c>
      <c r="Q14" s="28"/>
      <c r="R14" s="28"/>
      <c r="S14" s="28"/>
      <c r="T14" s="28"/>
      <c r="U14" s="28"/>
    </row>
    <row r="15" spans="4:25">
      <c r="D15">
        <v>23</v>
      </c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on-sale</vt:lpstr>
      <vt:lpstr>schedule</vt:lpstr>
      <vt:lpstr>Sheet1</vt:lpstr>
      <vt:lpstr>seats</vt:lpstr>
      <vt:lpstr>Sheet3</vt:lpstr>
    </vt:vector>
  </TitlesOfParts>
  <Company>Barron Creek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Salwitz</dc:creator>
  <cp:lastModifiedBy>John Salwitz</cp:lastModifiedBy>
  <dcterms:created xsi:type="dcterms:W3CDTF">2015-11-30T05:07:01Z</dcterms:created>
  <dcterms:modified xsi:type="dcterms:W3CDTF">2017-03-17T16:27:33Z</dcterms:modified>
</cp:coreProperties>
</file>