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indows\System32\John_ShajanthaN\Excel Tricks\"/>
    </mc:Choice>
  </mc:AlternateContent>
  <xr:revisionPtr revIDLastSave="0" documentId="13_ncr:1_{17B5275B-C012-4995-AEEE-74983F4B1447}" xr6:coauthVersionLast="47" xr6:coauthVersionMax="47" xr10:uidLastSave="{00000000-0000-0000-0000-000000000000}"/>
  <bookViews>
    <workbookView xWindow="-120" yWindow="-120" windowWidth="20730" windowHeight="11160" tabRatio="789" activeTab="2" xr2:uid="{00000000-000D-0000-FFFF-FFFF00000000}"/>
  </bookViews>
  <sheets>
    <sheet name="PRN" sheetId="9" r:id="rId1"/>
    <sheet name="PRN Analysis" sheetId="16" r:id="rId2"/>
    <sheet name="Procurement" sheetId="8" r:id="rId3"/>
    <sheet name="Quotation NO Generator" sheetId="3" r:id="rId4"/>
    <sheet name="QUOTATION" sheetId="1" r:id="rId5"/>
    <sheet name="Bidder Info" sheetId="2" r:id="rId6"/>
    <sheet name="TEC MEM" sheetId="17" r:id="rId7"/>
    <sheet name="BID EVA" sheetId="18" r:id="rId8"/>
    <sheet name="BID EVA SUMMARY" sheetId="19" r:id="rId9"/>
    <sheet name="Faculty Dep Info" sheetId="10" r:id="rId10"/>
    <sheet name="Fac Dep Info" sheetId="15" r:id="rId11"/>
    <sheet name="Procurement Analysis P-M-Q-1" sheetId="12" state="hidden" r:id="rId12"/>
    <sheet name="Procurement Analysis P-M-Q" sheetId="20" r:id="rId13"/>
    <sheet name="Procurement Status" sheetId="22" r:id="rId14"/>
    <sheet name="Procurement Analysis F-D" sheetId="13" r:id="rId15"/>
  </sheets>
  <externalReferences>
    <externalReference r:id="rId16"/>
  </externalReferences>
  <definedNames>
    <definedName name="_xlnm._FilterDatabase" localSheetId="7" hidden="1">'BID EVA'!$B$2:$S$2</definedName>
    <definedName name="_xlnm._FilterDatabase" localSheetId="5" hidden="1">'Bidder Info'!$B$4:$F$224</definedName>
    <definedName name="_xlnm._FilterDatabase" localSheetId="10" hidden="1">'Fac Dep Info'!$C$2:$D$2</definedName>
    <definedName name="BIDDER">'Bidder Info'!$B$4:$F$524</definedName>
    <definedName name="_xlnm.Extract" localSheetId="4">QUOTATION!$I$2</definedName>
    <definedName name="FACULTY" localSheetId="9">'Faculty Dep Info'!$C$2:$F$319</definedName>
    <definedName name="FACULTY">#REF!</definedName>
    <definedName name="FDC" localSheetId="9">'Faculty Dep Info'!$C$2:$F$1048576</definedName>
    <definedName name="FDC">#REF!</definedName>
    <definedName name="SUPLIST">'Bidder Info'!$D$3:$F$18</definedName>
    <definedName name="TEC">'TEC MEM'!$B$5:$G$125</definedName>
    <definedName name="WRKDAY">'[1]Working Days'!$C$2:$D$14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20" l="1"/>
  <c r="F1" i="20"/>
  <c r="E3" i="20"/>
  <c r="J3" i="20"/>
  <c r="O3" i="20"/>
  <c r="T3" i="20"/>
  <c r="U2" i="20"/>
  <c r="P2" i="20"/>
  <c r="K2" i="20"/>
  <c r="F2" i="20"/>
  <c r="B3" i="20"/>
  <c r="B5" i="20"/>
  <c r="B7" i="20"/>
  <c r="C7" i="20"/>
  <c r="Z5" i="20"/>
  <c r="Z4" i="20"/>
  <c r="X15" i="20"/>
  <c r="X14" i="20"/>
  <c r="X12" i="20"/>
  <c r="X11" i="20"/>
  <c r="T6" i="20"/>
  <c r="O6" i="20"/>
  <c r="J6" i="20"/>
  <c r="E6" i="20"/>
  <c r="T7" i="20"/>
  <c r="W7" i="20"/>
  <c r="T8" i="20"/>
  <c r="W8" i="20"/>
  <c r="T9" i="20"/>
  <c r="W9" i="20"/>
  <c r="T10" i="20"/>
  <c r="W10" i="20"/>
  <c r="T11" i="20"/>
  <c r="W11" i="20"/>
  <c r="T12" i="20"/>
  <c r="W12" i="20"/>
  <c r="T13" i="20"/>
  <c r="W13" i="20"/>
  <c r="T14" i="20"/>
  <c r="W14" i="20"/>
  <c r="T15" i="20"/>
  <c r="W15" i="20"/>
  <c r="T16" i="20"/>
  <c r="W16" i="20"/>
  <c r="T17" i="20"/>
  <c r="W17" i="20"/>
  <c r="T18" i="20"/>
  <c r="W18" i="20"/>
  <c r="T19" i="20"/>
  <c r="W19" i="20"/>
  <c r="T20" i="20"/>
  <c r="W20" i="20"/>
  <c r="T21" i="20"/>
  <c r="W21" i="20"/>
  <c r="T22" i="20"/>
  <c r="W22" i="20"/>
  <c r="T23" i="20"/>
  <c r="W23" i="20"/>
  <c r="T24" i="20"/>
  <c r="W24" i="20"/>
  <c r="T25" i="20"/>
  <c r="W25" i="20"/>
  <c r="T26" i="20"/>
  <c r="W26" i="20"/>
  <c r="T27" i="20"/>
  <c r="W27" i="20"/>
  <c r="T28" i="20"/>
  <c r="W28" i="20"/>
  <c r="T29" i="20"/>
  <c r="W29" i="20"/>
  <c r="T30" i="20"/>
  <c r="W30" i="20"/>
  <c r="T31" i="20"/>
  <c r="W31" i="20"/>
  <c r="T32" i="20"/>
  <c r="W32" i="20"/>
  <c r="T33" i="20"/>
  <c r="W33" i="20"/>
  <c r="T34" i="20"/>
  <c r="W34" i="20"/>
  <c r="T35" i="20"/>
  <c r="W35" i="20"/>
  <c r="T36" i="20"/>
  <c r="W36" i="20"/>
  <c r="T37" i="20"/>
  <c r="W37" i="20"/>
  <c r="T38" i="20"/>
  <c r="W38" i="20"/>
  <c r="T39" i="20"/>
  <c r="W39" i="20"/>
  <c r="T40" i="20"/>
  <c r="W40" i="20"/>
  <c r="T41" i="20"/>
  <c r="W41" i="20"/>
  <c r="T42" i="20"/>
  <c r="W42" i="20"/>
  <c r="T43" i="20"/>
  <c r="W43" i="20"/>
  <c r="T44" i="20"/>
  <c r="W44" i="20"/>
  <c r="T45" i="20"/>
  <c r="W45" i="20"/>
  <c r="T46" i="20"/>
  <c r="W46" i="20"/>
  <c r="T47" i="20"/>
  <c r="W47" i="20"/>
  <c r="T48" i="20"/>
  <c r="W48" i="20"/>
  <c r="T49" i="20"/>
  <c r="W49" i="20"/>
  <c r="T50" i="20"/>
  <c r="W50" i="20"/>
  <c r="T51" i="20"/>
  <c r="W51" i="20"/>
  <c r="T52" i="20"/>
  <c r="W52" i="20"/>
  <c r="T53" i="20"/>
  <c r="W53" i="20"/>
  <c r="T54" i="20"/>
  <c r="W54" i="20"/>
  <c r="T55" i="20"/>
  <c r="W55" i="20"/>
  <c r="T56" i="20"/>
  <c r="W56" i="20"/>
  <c r="T57" i="20"/>
  <c r="W57" i="20"/>
  <c r="T58" i="20"/>
  <c r="W58" i="20"/>
  <c r="T59" i="20"/>
  <c r="W59" i="20"/>
  <c r="T60" i="20"/>
  <c r="W60" i="20"/>
  <c r="T61" i="20"/>
  <c r="W61" i="20"/>
  <c r="T62" i="20"/>
  <c r="W62" i="20"/>
  <c r="T63" i="20"/>
  <c r="W63" i="20"/>
  <c r="T64" i="20"/>
  <c r="W64" i="20"/>
  <c r="T65" i="20"/>
  <c r="W65" i="20"/>
  <c r="T66" i="20"/>
  <c r="W66" i="20"/>
  <c r="T67" i="20"/>
  <c r="W67" i="20"/>
  <c r="T68" i="20"/>
  <c r="W68" i="20"/>
  <c r="T69" i="20"/>
  <c r="W69" i="20"/>
  <c r="T70" i="20"/>
  <c r="W70" i="20"/>
  <c r="T71" i="20"/>
  <c r="W71" i="20"/>
  <c r="T72" i="20"/>
  <c r="W72" i="20"/>
  <c r="T73" i="20"/>
  <c r="W73" i="20"/>
  <c r="T74" i="20"/>
  <c r="W74" i="20"/>
  <c r="T75" i="20"/>
  <c r="W75" i="20"/>
  <c r="T76" i="20"/>
  <c r="W76" i="20"/>
  <c r="T77" i="20"/>
  <c r="W77" i="20"/>
  <c r="T78" i="20"/>
  <c r="W78" i="20"/>
  <c r="T79" i="20"/>
  <c r="W79" i="20"/>
  <c r="T80" i="20"/>
  <c r="W80" i="20"/>
  <c r="T81" i="20"/>
  <c r="W81" i="20"/>
  <c r="T82" i="20"/>
  <c r="W82" i="20"/>
  <c r="T83" i="20"/>
  <c r="W83" i="20"/>
  <c r="T84" i="20"/>
  <c r="W84" i="20"/>
  <c r="T85" i="20"/>
  <c r="W85" i="20"/>
  <c r="T86" i="20"/>
  <c r="W86" i="20"/>
  <c r="T87" i="20"/>
  <c r="W87" i="20"/>
  <c r="T88" i="20"/>
  <c r="W88" i="20"/>
  <c r="T89" i="20"/>
  <c r="W89" i="20"/>
  <c r="T90" i="20"/>
  <c r="W90" i="20"/>
  <c r="T91" i="20"/>
  <c r="W91" i="20"/>
  <c r="T92" i="20"/>
  <c r="W92" i="20"/>
  <c r="T93" i="20"/>
  <c r="W93" i="20"/>
  <c r="T94" i="20"/>
  <c r="W94" i="20"/>
  <c r="T95" i="20"/>
  <c r="W95" i="20"/>
  <c r="T96" i="20"/>
  <c r="W96" i="20"/>
  <c r="T97" i="20"/>
  <c r="W97" i="20"/>
  <c r="T98" i="20"/>
  <c r="W98" i="20"/>
  <c r="T99" i="20"/>
  <c r="W99" i="20"/>
  <c r="T100" i="20"/>
  <c r="W100" i="20"/>
  <c r="T101" i="20"/>
  <c r="W101" i="20"/>
  <c r="T102" i="20"/>
  <c r="W102" i="20"/>
  <c r="T103" i="20"/>
  <c r="W103" i="20"/>
  <c r="T104" i="20"/>
  <c r="W104" i="20"/>
  <c r="T105" i="20"/>
  <c r="W105" i="20"/>
  <c r="T106" i="20"/>
  <c r="W106" i="20"/>
  <c r="T107" i="20"/>
  <c r="W107" i="20"/>
  <c r="T108" i="20"/>
  <c r="W108" i="20"/>
  <c r="T109" i="20"/>
  <c r="W109" i="20"/>
  <c r="T110" i="20"/>
  <c r="W110" i="20"/>
  <c r="T111" i="20"/>
  <c r="W111" i="20"/>
  <c r="T112" i="20"/>
  <c r="W112" i="20"/>
  <c r="T113" i="20"/>
  <c r="W113" i="20"/>
  <c r="T114" i="20"/>
  <c r="W114" i="20"/>
  <c r="T115" i="20"/>
  <c r="W115" i="20"/>
  <c r="T116" i="20"/>
  <c r="W116" i="20"/>
  <c r="T117" i="20"/>
  <c r="W117" i="20"/>
  <c r="T118" i="20"/>
  <c r="W118" i="20"/>
  <c r="T119" i="20"/>
  <c r="W119" i="20"/>
  <c r="T120" i="20"/>
  <c r="W120" i="20"/>
  <c r="T121" i="20"/>
  <c r="W121" i="20"/>
  <c r="T122" i="20"/>
  <c r="W122" i="20"/>
  <c r="T123" i="20"/>
  <c r="W123" i="20"/>
  <c r="T124" i="20"/>
  <c r="W124" i="20"/>
  <c r="T125" i="20"/>
  <c r="W125" i="20"/>
  <c r="T126" i="20"/>
  <c r="W126" i="20"/>
  <c r="T127" i="20"/>
  <c r="W127" i="20"/>
  <c r="T128" i="20"/>
  <c r="W128" i="20"/>
  <c r="T129" i="20"/>
  <c r="W129" i="20"/>
  <c r="T130" i="20"/>
  <c r="W130" i="20"/>
  <c r="T131" i="20"/>
  <c r="W131" i="20"/>
  <c r="T132" i="20"/>
  <c r="W132" i="20"/>
  <c r="T133" i="20"/>
  <c r="W133" i="20"/>
  <c r="T134" i="20"/>
  <c r="W134" i="20"/>
  <c r="T135" i="20"/>
  <c r="W135" i="20"/>
  <c r="T136" i="20"/>
  <c r="W136" i="20"/>
  <c r="T137" i="20"/>
  <c r="W137" i="20"/>
  <c r="T138" i="20"/>
  <c r="W138" i="20"/>
  <c r="T139" i="20"/>
  <c r="W139" i="20"/>
  <c r="T140" i="20"/>
  <c r="W140" i="20"/>
  <c r="T141" i="20"/>
  <c r="W141" i="20"/>
  <c r="T142" i="20"/>
  <c r="W142" i="20"/>
  <c r="T143" i="20"/>
  <c r="W143" i="20"/>
  <c r="T144" i="20"/>
  <c r="W144" i="20"/>
  <c r="T145" i="20"/>
  <c r="W145" i="20"/>
  <c r="T146" i="20"/>
  <c r="W146" i="20"/>
  <c r="T147" i="20"/>
  <c r="W147" i="20"/>
  <c r="T148" i="20"/>
  <c r="W148" i="20"/>
  <c r="T149" i="20"/>
  <c r="W149" i="20"/>
  <c r="T150" i="20"/>
  <c r="W150" i="20"/>
  <c r="T151" i="20"/>
  <c r="W151" i="20"/>
  <c r="T152" i="20"/>
  <c r="W152" i="20"/>
  <c r="T153" i="20"/>
  <c r="W153" i="20"/>
  <c r="T154" i="20"/>
  <c r="W154" i="20"/>
  <c r="T155" i="20"/>
  <c r="W155" i="20"/>
  <c r="T156" i="20"/>
  <c r="W156" i="20"/>
  <c r="T157" i="20"/>
  <c r="W157" i="20"/>
  <c r="T158" i="20"/>
  <c r="W158" i="20"/>
  <c r="T159" i="20"/>
  <c r="W159" i="20"/>
  <c r="T160" i="20"/>
  <c r="W160" i="20"/>
  <c r="T161" i="20"/>
  <c r="W161" i="20"/>
  <c r="T162" i="20"/>
  <c r="W162" i="20"/>
  <c r="T163" i="20"/>
  <c r="W163" i="20"/>
  <c r="T164" i="20"/>
  <c r="W164" i="20"/>
  <c r="T165" i="20"/>
  <c r="W165" i="20"/>
  <c r="T166" i="20"/>
  <c r="W166" i="20"/>
  <c r="T167" i="20"/>
  <c r="W167" i="20"/>
  <c r="T168" i="20"/>
  <c r="W168" i="20"/>
  <c r="T169" i="20"/>
  <c r="W169" i="20"/>
  <c r="T170" i="20"/>
  <c r="W170" i="20"/>
  <c r="T171" i="20"/>
  <c r="W171" i="20"/>
  <c r="T172" i="20"/>
  <c r="W172" i="20"/>
  <c r="T173" i="20"/>
  <c r="W173" i="20"/>
  <c r="T174" i="20"/>
  <c r="W174" i="20"/>
  <c r="T175" i="20"/>
  <c r="W175" i="20"/>
  <c r="T176" i="20"/>
  <c r="W176" i="20"/>
  <c r="T177" i="20"/>
  <c r="W177" i="20"/>
  <c r="T178" i="20"/>
  <c r="W178" i="20"/>
  <c r="T179" i="20"/>
  <c r="W179" i="20"/>
  <c r="T180" i="20"/>
  <c r="W180" i="20"/>
  <c r="T181" i="20"/>
  <c r="W181" i="20"/>
  <c r="T182" i="20"/>
  <c r="W182" i="20"/>
  <c r="T183" i="20"/>
  <c r="W183" i="20"/>
  <c r="T184" i="20"/>
  <c r="W184" i="20"/>
  <c r="T185" i="20"/>
  <c r="W185" i="20"/>
  <c r="T186" i="20"/>
  <c r="W186" i="20"/>
  <c r="T187" i="20"/>
  <c r="W187" i="20"/>
  <c r="T188" i="20"/>
  <c r="W188" i="20"/>
  <c r="T189" i="20"/>
  <c r="W189" i="20"/>
  <c r="T190" i="20"/>
  <c r="W190" i="20"/>
  <c r="T191" i="20"/>
  <c r="W191" i="20"/>
  <c r="T192" i="20"/>
  <c r="W192" i="20"/>
  <c r="T193" i="20"/>
  <c r="W193" i="20"/>
  <c r="T194" i="20"/>
  <c r="W194" i="20"/>
  <c r="T195" i="20"/>
  <c r="W195" i="20"/>
  <c r="T196" i="20"/>
  <c r="W196" i="20"/>
  <c r="T197" i="20"/>
  <c r="W197" i="20"/>
  <c r="T198" i="20"/>
  <c r="W198" i="20"/>
  <c r="T199" i="20"/>
  <c r="W199" i="20"/>
  <c r="T200" i="20"/>
  <c r="W200" i="20"/>
  <c r="V7" i="20"/>
  <c r="V8" i="20"/>
  <c r="V9" i="20"/>
  <c r="V10" i="20"/>
  <c r="V11" i="20"/>
  <c r="V12" i="20"/>
  <c r="V13" i="20"/>
  <c r="V14" i="20"/>
  <c r="V15" i="20"/>
  <c r="V16" i="20"/>
  <c r="V17" i="20"/>
  <c r="V18" i="20"/>
  <c r="V19" i="20"/>
  <c r="V20" i="20"/>
  <c r="V21" i="20"/>
  <c r="V22" i="20"/>
  <c r="V23" i="20"/>
  <c r="V24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3" i="20"/>
  <c r="V44" i="20"/>
  <c r="V45" i="20"/>
  <c r="V46" i="20"/>
  <c r="V47" i="20"/>
  <c r="V48" i="20"/>
  <c r="V49" i="20"/>
  <c r="V50" i="20"/>
  <c r="V51" i="20"/>
  <c r="V52" i="20"/>
  <c r="V53" i="20"/>
  <c r="V54" i="20"/>
  <c r="V55" i="20"/>
  <c r="V56" i="20"/>
  <c r="V57" i="20"/>
  <c r="V58" i="20"/>
  <c r="V59" i="20"/>
  <c r="V60" i="20"/>
  <c r="V61" i="20"/>
  <c r="V62" i="20"/>
  <c r="V63" i="20"/>
  <c r="V64" i="20"/>
  <c r="V65" i="20"/>
  <c r="V66" i="20"/>
  <c r="V67" i="20"/>
  <c r="V68" i="20"/>
  <c r="V69" i="20"/>
  <c r="V70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83" i="20"/>
  <c r="V84" i="20"/>
  <c r="V85" i="20"/>
  <c r="V86" i="20"/>
  <c r="V87" i="20"/>
  <c r="V88" i="20"/>
  <c r="V89" i="20"/>
  <c r="V90" i="20"/>
  <c r="V91" i="20"/>
  <c r="V92" i="20"/>
  <c r="V93" i="20"/>
  <c r="V94" i="20"/>
  <c r="V95" i="20"/>
  <c r="V96" i="20"/>
  <c r="V97" i="20"/>
  <c r="V98" i="20"/>
  <c r="V99" i="20"/>
  <c r="V100" i="20"/>
  <c r="V101" i="20"/>
  <c r="V102" i="20"/>
  <c r="V103" i="20"/>
  <c r="V104" i="20"/>
  <c r="V105" i="20"/>
  <c r="V106" i="20"/>
  <c r="V107" i="20"/>
  <c r="V108" i="20"/>
  <c r="V109" i="20"/>
  <c r="V110" i="20"/>
  <c r="V111" i="20"/>
  <c r="V112" i="20"/>
  <c r="V113" i="20"/>
  <c r="V114" i="20"/>
  <c r="V115" i="20"/>
  <c r="V116" i="20"/>
  <c r="V117" i="20"/>
  <c r="V118" i="20"/>
  <c r="V119" i="20"/>
  <c r="V120" i="20"/>
  <c r="V121" i="20"/>
  <c r="V122" i="20"/>
  <c r="V123" i="20"/>
  <c r="V124" i="20"/>
  <c r="V125" i="20"/>
  <c r="V126" i="20"/>
  <c r="V127" i="20"/>
  <c r="V128" i="20"/>
  <c r="V129" i="20"/>
  <c r="V130" i="20"/>
  <c r="V131" i="20"/>
  <c r="V132" i="20"/>
  <c r="V133" i="20"/>
  <c r="V134" i="20"/>
  <c r="V135" i="20"/>
  <c r="V136" i="20"/>
  <c r="V137" i="20"/>
  <c r="V138" i="20"/>
  <c r="V139" i="20"/>
  <c r="V140" i="20"/>
  <c r="V141" i="20"/>
  <c r="V142" i="20"/>
  <c r="V143" i="20"/>
  <c r="V144" i="20"/>
  <c r="V145" i="20"/>
  <c r="V146" i="20"/>
  <c r="V147" i="20"/>
  <c r="V148" i="20"/>
  <c r="V149" i="20"/>
  <c r="V150" i="20"/>
  <c r="V151" i="20"/>
  <c r="V152" i="20"/>
  <c r="V153" i="20"/>
  <c r="V154" i="20"/>
  <c r="V155" i="20"/>
  <c r="V156" i="20"/>
  <c r="V157" i="20"/>
  <c r="V158" i="20"/>
  <c r="V159" i="20"/>
  <c r="V160" i="20"/>
  <c r="V161" i="20"/>
  <c r="V162" i="20"/>
  <c r="V163" i="20"/>
  <c r="V164" i="20"/>
  <c r="V165" i="20"/>
  <c r="V166" i="20"/>
  <c r="V167" i="20"/>
  <c r="V168" i="20"/>
  <c r="V169" i="20"/>
  <c r="V170" i="20"/>
  <c r="V171" i="20"/>
  <c r="V172" i="20"/>
  <c r="V173" i="20"/>
  <c r="V174" i="20"/>
  <c r="V175" i="20"/>
  <c r="V176" i="20"/>
  <c r="V177" i="20"/>
  <c r="V178" i="20"/>
  <c r="V179" i="20"/>
  <c r="V180" i="20"/>
  <c r="V181" i="20"/>
  <c r="V182" i="20"/>
  <c r="V183" i="20"/>
  <c r="V184" i="20"/>
  <c r="V185" i="20"/>
  <c r="V186" i="20"/>
  <c r="V187" i="20"/>
  <c r="V188" i="20"/>
  <c r="V189" i="20"/>
  <c r="V190" i="20"/>
  <c r="V191" i="20"/>
  <c r="V192" i="20"/>
  <c r="V193" i="20"/>
  <c r="V194" i="20"/>
  <c r="V195" i="20"/>
  <c r="V196" i="20"/>
  <c r="V197" i="20"/>
  <c r="V198" i="20"/>
  <c r="V199" i="20"/>
  <c r="V200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V6" i="20"/>
  <c r="W6" i="20"/>
  <c r="U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P7" i="20"/>
  <c r="Q7" i="20"/>
  <c r="R7" i="20"/>
  <c r="P8" i="20"/>
  <c r="Q8" i="20"/>
  <c r="R8" i="20"/>
  <c r="P9" i="20"/>
  <c r="Q9" i="20"/>
  <c r="R9" i="20"/>
  <c r="P10" i="20"/>
  <c r="Q10" i="20"/>
  <c r="R10" i="20"/>
  <c r="P11" i="20"/>
  <c r="Q11" i="20"/>
  <c r="R11" i="20"/>
  <c r="P12" i="20"/>
  <c r="Q12" i="20"/>
  <c r="R12" i="20"/>
  <c r="P13" i="20"/>
  <c r="Q13" i="20"/>
  <c r="R13" i="20"/>
  <c r="P14" i="20"/>
  <c r="Q14" i="20"/>
  <c r="R14" i="20"/>
  <c r="P15" i="20"/>
  <c r="Q15" i="20"/>
  <c r="R15" i="20"/>
  <c r="P16" i="20"/>
  <c r="Q16" i="20"/>
  <c r="R16" i="20"/>
  <c r="P17" i="20"/>
  <c r="Q17" i="20"/>
  <c r="R17" i="20"/>
  <c r="P18" i="20"/>
  <c r="Q18" i="20"/>
  <c r="R18" i="20"/>
  <c r="P19" i="20"/>
  <c r="Q19" i="20"/>
  <c r="R19" i="20"/>
  <c r="P20" i="20"/>
  <c r="Q20" i="20"/>
  <c r="R20" i="20"/>
  <c r="P21" i="20"/>
  <c r="Q21" i="20"/>
  <c r="R21" i="20"/>
  <c r="P22" i="20"/>
  <c r="Q22" i="20"/>
  <c r="R22" i="20"/>
  <c r="P23" i="20"/>
  <c r="Q23" i="20"/>
  <c r="R23" i="20"/>
  <c r="P24" i="20"/>
  <c r="Q24" i="20"/>
  <c r="R24" i="20"/>
  <c r="P25" i="20"/>
  <c r="Q25" i="20"/>
  <c r="R25" i="20"/>
  <c r="P26" i="20"/>
  <c r="Q26" i="20"/>
  <c r="R26" i="20"/>
  <c r="P27" i="20"/>
  <c r="Q27" i="20"/>
  <c r="R27" i="20"/>
  <c r="P28" i="20"/>
  <c r="Q28" i="20"/>
  <c r="R28" i="20"/>
  <c r="P29" i="20"/>
  <c r="Q29" i="20"/>
  <c r="R29" i="20"/>
  <c r="P30" i="20"/>
  <c r="Q30" i="20"/>
  <c r="R30" i="20"/>
  <c r="P31" i="20"/>
  <c r="Q31" i="20"/>
  <c r="R31" i="20"/>
  <c r="P32" i="20"/>
  <c r="Q32" i="20"/>
  <c r="R32" i="20"/>
  <c r="P33" i="20"/>
  <c r="Q33" i="20"/>
  <c r="R33" i="20"/>
  <c r="P34" i="20"/>
  <c r="Q34" i="20"/>
  <c r="R34" i="20"/>
  <c r="P35" i="20"/>
  <c r="Q35" i="20"/>
  <c r="R35" i="20"/>
  <c r="P36" i="20"/>
  <c r="Q36" i="20"/>
  <c r="R36" i="20"/>
  <c r="P37" i="20"/>
  <c r="Q37" i="20"/>
  <c r="R37" i="20"/>
  <c r="P38" i="20"/>
  <c r="Q38" i="20"/>
  <c r="R38" i="20"/>
  <c r="P39" i="20"/>
  <c r="Q39" i="20"/>
  <c r="R39" i="20"/>
  <c r="P40" i="20"/>
  <c r="Q40" i="20"/>
  <c r="R40" i="20"/>
  <c r="P41" i="20"/>
  <c r="Q41" i="20"/>
  <c r="R41" i="20"/>
  <c r="P42" i="20"/>
  <c r="Q42" i="20"/>
  <c r="R42" i="20"/>
  <c r="P43" i="20"/>
  <c r="Q43" i="20"/>
  <c r="R43" i="20"/>
  <c r="P44" i="20"/>
  <c r="Q44" i="20"/>
  <c r="R44" i="20"/>
  <c r="P45" i="20"/>
  <c r="Q45" i="20"/>
  <c r="R45" i="20"/>
  <c r="P46" i="20"/>
  <c r="Q46" i="20"/>
  <c r="R46" i="20"/>
  <c r="P47" i="20"/>
  <c r="Q47" i="20"/>
  <c r="R47" i="20"/>
  <c r="P48" i="20"/>
  <c r="Q48" i="20"/>
  <c r="R48" i="20"/>
  <c r="P49" i="20"/>
  <c r="Q49" i="20"/>
  <c r="R49" i="20"/>
  <c r="P50" i="20"/>
  <c r="Q50" i="20"/>
  <c r="R50" i="20"/>
  <c r="P51" i="20"/>
  <c r="Q51" i="20"/>
  <c r="R51" i="20"/>
  <c r="P52" i="20"/>
  <c r="Q52" i="20"/>
  <c r="R52" i="20"/>
  <c r="P53" i="20"/>
  <c r="Q53" i="20"/>
  <c r="R53" i="20"/>
  <c r="P54" i="20"/>
  <c r="Q54" i="20"/>
  <c r="R54" i="20"/>
  <c r="P55" i="20"/>
  <c r="Q55" i="20"/>
  <c r="R55" i="20"/>
  <c r="P56" i="20"/>
  <c r="Q56" i="20"/>
  <c r="R56" i="20"/>
  <c r="P57" i="20"/>
  <c r="Q57" i="20"/>
  <c r="R57" i="20"/>
  <c r="P58" i="20"/>
  <c r="Q58" i="20"/>
  <c r="R58" i="20"/>
  <c r="P59" i="20"/>
  <c r="Q59" i="20"/>
  <c r="R59" i="20"/>
  <c r="P60" i="20"/>
  <c r="Q60" i="20"/>
  <c r="R60" i="20"/>
  <c r="P61" i="20"/>
  <c r="Q61" i="20"/>
  <c r="R61" i="20"/>
  <c r="P62" i="20"/>
  <c r="Q62" i="20"/>
  <c r="R62" i="20"/>
  <c r="P63" i="20"/>
  <c r="Q63" i="20"/>
  <c r="R63" i="20"/>
  <c r="P64" i="20"/>
  <c r="Q64" i="20"/>
  <c r="R64" i="20"/>
  <c r="P65" i="20"/>
  <c r="Q65" i="20"/>
  <c r="R65" i="20"/>
  <c r="P66" i="20"/>
  <c r="Q66" i="20"/>
  <c r="R66" i="20"/>
  <c r="P67" i="20"/>
  <c r="Q67" i="20"/>
  <c r="R67" i="20"/>
  <c r="P68" i="20"/>
  <c r="Q68" i="20"/>
  <c r="R68" i="20"/>
  <c r="P69" i="20"/>
  <c r="Q69" i="20"/>
  <c r="R69" i="20"/>
  <c r="P70" i="20"/>
  <c r="Q70" i="20"/>
  <c r="R70" i="20"/>
  <c r="P71" i="20"/>
  <c r="Q71" i="20"/>
  <c r="R71" i="20"/>
  <c r="P72" i="20"/>
  <c r="Q72" i="20"/>
  <c r="R72" i="20"/>
  <c r="P73" i="20"/>
  <c r="Q73" i="20"/>
  <c r="R73" i="20"/>
  <c r="P74" i="20"/>
  <c r="Q74" i="20"/>
  <c r="R74" i="20"/>
  <c r="P75" i="20"/>
  <c r="Q75" i="20"/>
  <c r="R75" i="20"/>
  <c r="P76" i="20"/>
  <c r="Q76" i="20"/>
  <c r="R76" i="20"/>
  <c r="P77" i="20"/>
  <c r="Q77" i="20"/>
  <c r="R77" i="20"/>
  <c r="P78" i="20"/>
  <c r="Q78" i="20"/>
  <c r="R78" i="20"/>
  <c r="P79" i="20"/>
  <c r="Q79" i="20"/>
  <c r="R79" i="20"/>
  <c r="P80" i="20"/>
  <c r="Q80" i="20"/>
  <c r="R80" i="20"/>
  <c r="P81" i="20"/>
  <c r="Q81" i="20"/>
  <c r="R81" i="20"/>
  <c r="P82" i="20"/>
  <c r="Q82" i="20"/>
  <c r="R82" i="20"/>
  <c r="P83" i="20"/>
  <c r="Q83" i="20"/>
  <c r="R83" i="20"/>
  <c r="P84" i="20"/>
  <c r="Q84" i="20"/>
  <c r="R84" i="20"/>
  <c r="P85" i="20"/>
  <c r="Q85" i="20"/>
  <c r="R85" i="20"/>
  <c r="P86" i="20"/>
  <c r="Q86" i="20"/>
  <c r="R86" i="20"/>
  <c r="P87" i="20"/>
  <c r="Q87" i="20"/>
  <c r="R87" i="20"/>
  <c r="P88" i="20"/>
  <c r="Q88" i="20"/>
  <c r="R88" i="20"/>
  <c r="P89" i="20"/>
  <c r="Q89" i="20"/>
  <c r="R89" i="20"/>
  <c r="P90" i="20"/>
  <c r="Q90" i="20"/>
  <c r="R90" i="20"/>
  <c r="P91" i="20"/>
  <c r="Q91" i="20"/>
  <c r="R91" i="20"/>
  <c r="P92" i="20"/>
  <c r="Q92" i="20"/>
  <c r="R92" i="20"/>
  <c r="P93" i="20"/>
  <c r="Q93" i="20"/>
  <c r="R93" i="20"/>
  <c r="P94" i="20"/>
  <c r="Q94" i="20"/>
  <c r="R94" i="20"/>
  <c r="P95" i="20"/>
  <c r="Q95" i="20"/>
  <c r="R95" i="20"/>
  <c r="P96" i="20"/>
  <c r="Q96" i="20"/>
  <c r="R96" i="20"/>
  <c r="P97" i="20"/>
  <c r="Q97" i="20"/>
  <c r="R97" i="20"/>
  <c r="P98" i="20"/>
  <c r="Q98" i="20"/>
  <c r="R98" i="20"/>
  <c r="P99" i="20"/>
  <c r="Q99" i="20"/>
  <c r="R99" i="20"/>
  <c r="P100" i="20"/>
  <c r="Q100" i="20"/>
  <c r="R100" i="20"/>
  <c r="P101" i="20"/>
  <c r="Q101" i="20"/>
  <c r="R101" i="20"/>
  <c r="P102" i="20"/>
  <c r="Q102" i="20"/>
  <c r="R102" i="20"/>
  <c r="P103" i="20"/>
  <c r="Q103" i="20"/>
  <c r="R103" i="20"/>
  <c r="P104" i="20"/>
  <c r="Q104" i="20"/>
  <c r="R104" i="20"/>
  <c r="P105" i="20"/>
  <c r="Q105" i="20"/>
  <c r="R105" i="20"/>
  <c r="P106" i="20"/>
  <c r="Q106" i="20"/>
  <c r="R106" i="20"/>
  <c r="P107" i="20"/>
  <c r="Q107" i="20"/>
  <c r="R107" i="20"/>
  <c r="P108" i="20"/>
  <c r="Q108" i="20"/>
  <c r="R108" i="20"/>
  <c r="P109" i="20"/>
  <c r="Q109" i="20"/>
  <c r="R109" i="20"/>
  <c r="P110" i="20"/>
  <c r="Q110" i="20"/>
  <c r="R110" i="20"/>
  <c r="P111" i="20"/>
  <c r="Q111" i="20"/>
  <c r="R111" i="20"/>
  <c r="P112" i="20"/>
  <c r="Q112" i="20"/>
  <c r="R112" i="20"/>
  <c r="P113" i="20"/>
  <c r="Q113" i="20"/>
  <c r="R113" i="20"/>
  <c r="P114" i="20"/>
  <c r="Q114" i="20"/>
  <c r="R114" i="20"/>
  <c r="P115" i="20"/>
  <c r="Q115" i="20"/>
  <c r="R115" i="20"/>
  <c r="P116" i="20"/>
  <c r="Q116" i="20"/>
  <c r="R116" i="20"/>
  <c r="P117" i="20"/>
  <c r="Q117" i="20"/>
  <c r="R117" i="20"/>
  <c r="P118" i="20"/>
  <c r="Q118" i="20"/>
  <c r="R118" i="20"/>
  <c r="P119" i="20"/>
  <c r="Q119" i="20"/>
  <c r="R119" i="20"/>
  <c r="P120" i="20"/>
  <c r="Q120" i="20"/>
  <c r="R120" i="20"/>
  <c r="P121" i="20"/>
  <c r="Q121" i="20"/>
  <c r="R121" i="20"/>
  <c r="P122" i="20"/>
  <c r="Q122" i="20"/>
  <c r="R122" i="20"/>
  <c r="P123" i="20"/>
  <c r="Q123" i="20"/>
  <c r="R123" i="20"/>
  <c r="P124" i="20"/>
  <c r="Q124" i="20"/>
  <c r="R124" i="20"/>
  <c r="P125" i="20"/>
  <c r="Q125" i="20"/>
  <c r="R125" i="20"/>
  <c r="P126" i="20"/>
  <c r="Q126" i="20"/>
  <c r="R126" i="20"/>
  <c r="P127" i="20"/>
  <c r="Q127" i="20"/>
  <c r="R127" i="20"/>
  <c r="P128" i="20"/>
  <c r="Q128" i="20"/>
  <c r="R128" i="20"/>
  <c r="P129" i="20"/>
  <c r="Q129" i="20"/>
  <c r="R129" i="20"/>
  <c r="P130" i="20"/>
  <c r="Q130" i="20"/>
  <c r="R130" i="20"/>
  <c r="P131" i="20"/>
  <c r="Q131" i="20"/>
  <c r="R131" i="20"/>
  <c r="P132" i="20"/>
  <c r="Q132" i="20"/>
  <c r="R132" i="20"/>
  <c r="P133" i="20"/>
  <c r="Q133" i="20"/>
  <c r="R133" i="20"/>
  <c r="P134" i="20"/>
  <c r="Q134" i="20"/>
  <c r="R134" i="20"/>
  <c r="P135" i="20"/>
  <c r="Q135" i="20"/>
  <c r="R135" i="20"/>
  <c r="P136" i="20"/>
  <c r="Q136" i="20"/>
  <c r="R136" i="20"/>
  <c r="P137" i="20"/>
  <c r="Q137" i="20"/>
  <c r="R137" i="20"/>
  <c r="P138" i="20"/>
  <c r="Q138" i="20"/>
  <c r="R138" i="20"/>
  <c r="P139" i="20"/>
  <c r="Q139" i="20"/>
  <c r="R139" i="20"/>
  <c r="P140" i="20"/>
  <c r="Q140" i="20"/>
  <c r="R140" i="20"/>
  <c r="P141" i="20"/>
  <c r="Q141" i="20"/>
  <c r="R141" i="20"/>
  <c r="P142" i="20"/>
  <c r="Q142" i="20"/>
  <c r="R142" i="20"/>
  <c r="P143" i="20"/>
  <c r="Q143" i="20"/>
  <c r="R143" i="20"/>
  <c r="P144" i="20"/>
  <c r="Q144" i="20"/>
  <c r="R144" i="20"/>
  <c r="P145" i="20"/>
  <c r="Q145" i="20"/>
  <c r="R145" i="20"/>
  <c r="P146" i="20"/>
  <c r="Q146" i="20"/>
  <c r="R146" i="20"/>
  <c r="P147" i="20"/>
  <c r="Q147" i="20"/>
  <c r="R147" i="20"/>
  <c r="P148" i="20"/>
  <c r="Q148" i="20"/>
  <c r="R148" i="20"/>
  <c r="P149" i="20"/>
  <c r="Q149" i="20"/>
  <c r="R149" i="20"/>
  <c r="P150" i="20"/>
  <c r="Q150" i="20"/>
  <c r="R150" i="20"/>
  <c r="P151" i="20"/>
  <c r="Q151" i="20"/>
  <c r="R151" i="20"/>
  <c r="P152" i="20"/>
  <c r="Q152" i="20"/>
  <c r="R152" i="20"/>
  <c r="P153" i="20"/>
  <c r="Q153" i="20"/>
  <c r="R153" i="20"/>
  <c r="P154" i="20"/>
  <c r="Q154" i="20"/>
  <c r="R154" i="20"/>
  <c r="P155" i="20"/>
  <c r="Q155" i="20"/>
  <c r="R155" i="20"/>
  <c r="P156" i="20"/>
  <c r="Q156" i="20"/>
  <c r="R156" i="20"/>
  <c r="P157" i="20"/>
  <c r="Q157" i="20"/>
  <c r="R157" i="20"/>
  <c r="P158" i="20"/>
  <c r="Q158" i="20"/>
  <c r="R158" i="20"/>
  <c r="P159" i="20"/>
  <c r="Q159" i="20"/>
  <c r="R159" i="20"/>
  <c r="P160" i="20"/>
  <c r="Q160" i="20"/>
  <c r="R160" i="20"/>
  <c r="P161" i="20"/>
  <c r="Q161" i="20"/>
  <c r="R161" i="20"/>
  <c r="P162" i="20"/>
  <c r="Q162" i="20"/>
  <c r="R162" i="20"/>
  <c r="P163" i="20"/>
  <c r="Q163" i="20"/>
  <c r="R163" i="20"/>
  <c r="P164" i="20"/>
  <c r="Q164" i="20"/>
  <c r="R164" i="20"/>
  <c r="P165" i="20"/>
  <c r="Q165" i="20"/>
  <c r="R165" i="20"/>
  <c r="P166" i="20"/>
  <c r="Q166" i="20"/>
  <c r="R166" i="20"/>
  <c r="P167" i="20"/>
  <c r="Q167" i="20"/>
  <c r="R167" i="20"/>
  <c r="P168" i="20"/>
  <c r="Q168" i="20"/>
  <c r="R168" i="20"/>
  <c r="P169" i="20"/>
  <c r="Q169" i="20"/>
  <c r="R169" i="20"/>
  <c r="P170" i="20"/>
  <c r="Q170" i="20"/>
  <c r="R170" i="20"/>
  <c r="P171" i="20"/>
  <c r="Q171" i="20"/>
  <c r="R171" i="20"/>
  <c r="P172" i="20"/>
  <c r="Q172" i="20"/>
  <c r="R172" i="20"/>
  <c r="P173" i="20"/>
  <c r="Q173" i="20"/>
  <c r="R173" i="20"/>
  <c r="P174" i="20"/>
  <c r="Q174" i="20"/>
  <c r="R174" i="20"/>
  <c r="P175" i="20"/>
  <c r="Q175" i="20"/>
  <c r="R175" i="20"/>
  <c r="P176" i="20"/>
  <c r="Q176" i="20"/>
  <c r="R176" i="20"/>
  <c r="P177" i="20"/>
  <c r="Q177" i="20"/>
  <c r="R177" i="20"/>
  <c r="P178" i="20"/>
  <c r="Q178" i="20"/>
  <c r="R178" i="20"/>
  <c r="P179" i="20"/>
  <c r="Q179" i="20"/>
  <c r="R179" i="20"/>
  <c r="P180" i="20"/>
  <c r="Q180" i="20"/>
  <c r="R180" i="20"/>
  <c r="P181" i="20"/>
  <c r="Q181" i="20"/>
  <c r="R181" i="20"/>
  <c r="P182" i="20"/>
  <c r="Q182" i="20"/>
  <c r="R182" i="20"/>
  <c r="P183" i="20"/>
  <c r="Q183" i="20"/>
  <c r="R183" i="20"/>
  <c r="P184" i="20"/>
  <c r="Q184" i="20"/>
  <c r="R184" i="20"/>
  <c r="P185" i="20"/>
  <c r="Q185" i="20"/>
  <c r="R185" i="20"/>
  <c r="P186" i="20"/>
  <c r="Q186" i="20"/>
  <c r="R186" i="20"/>
  <c r="P187" i="20"/>
  <c r="Q187" i="20"/>
  <c r="R187" i="20"/>
  <c r="P188" i="20"/>
  <c r="Q188" i="20"/>
  <c r="R188" i="20"/>
  <c r="P189" i="20"/>
  <c r="Q189" i="20"/>
  <c r="R189" i="20"/>
  <c r="P190" i="20"/>
  <c r="Q190" i="20"/>
  <c r="R190" i="20"/>
  <c r="P191" i="20"/>
  <c r="Q191" i="20"/>
  <c r="R191" i="20"/>
  <c r="P192" i="20"/>
  <c r="Q192" i="20"/>
  <c r="R192" i="20"/>
  <c r="P193" i="20"/>
  <c r="Q193" i="20"/>
  <c r="R193" i="20"/>
  <c r="P194" i="20"/>
  <c r="Q194" i="20"/>
  <c r="R194" i="20"/>
  <c r="P195" i="20"/>
  <c r="Q195" i="20"/>
  <c r="R195" i="20"/>
  <c r="P196" i="20"/>
  <c r="Q196" i="20"/>
  <c r="R196" i="20"/>
  <c r="P197" i="20"/>
  <c r="Q197" i="20"/>
  <c r="R197" i="20"/>
  <c r="P198" i="20"/>
  <c r="Q198" i="20"/>
  <c r="R198" i="20"/>
  <c r="P199" i="20"/>
  <c r="Q199" i="20"/>
  <c r="R199" i="20"/>
  <c r="P200" i="20"/>
  <c r="Q200" i="20"/>
  <c r="R200" i="20"/>
  <c r="Q6" i="20"/>
  <c r="R6" i="20"/>
  <c r="P6" i="20"/>
  <c r="E7" i="20"/>
  <c r="E8" i="20"/>
  <c r="E9" i="20"/>
  <c r="E10" i="20"/>
  <c r="F10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K7" i="20"/>
  <c r="L7" i="20"/>
  <c r="M7" i="20"/>
  <c r="K8" i="20"/>
  <c r="L8" i="20"/>
  <c r="M8" i="20"/>
  <c r="K9" i="20"/>
  <c r="L9" i="20"/>
  <c r="M9" i="20"/>
  <c r="K10" i="20"/>
  <c r="L10" i="20"/>
  <c r="M10" i="20"/>
  <c r="K11" i="20"/>
  <c r="L11" i="20"/>
  <c r="M11" i="20"/>
  <c r="K12" i="20"/>
  <c r="L12" i="20"/>
  <c r="M12" i="20"/>
  <c r="K13" i="20"/>
  <c r="L13" i="20"/>
  <c r="M13" i="20"/>
  <c r="K14" i="20"/>
  <c r="L14" i="20"/>
  <c r="M14" i="20"/>
  <c r="K15" i="20"/>
  <c r="L15" i="20"/>
  <c r="M15" i="20"/>
  <c r="K16" i="20"/>
  <c r="L16" i="20"/>
  <c r="M16" i="20"/>
  <c r="K17" i="20"/>
  <c r="L17" i="20"/>
  <c r="M17" i="20"/>
  <c r="K18" i="20"/>
  <c r="L18" i="20"/>
  <c r="M18" i="20"/>
  <c r="K19" i="20"/>
  <c r="L19" i="20"/>
  <c r="M19" i="20"/>
  <c r="K20" i="20"/>
  <c r="L20" i="20"/>
  <c r="M20" i="20"/>
  <c r="K21" i="20"/>
  <c r="L21" i="20"/>
  <c r="M21" i="20"/>
  <c r="K22" i="20"/>
  <c r="L22" i="20"/>
  <c r="M22" i="20"/>
  <c r="K23" i="20"/>
  <c r="L23" i="20"/>
  <c r="M23" i="20"/>
  <c r="K24" i="20"/>
  <c r="L24" i="20"/>
  <c r="M24" i="20"/>
  <c r="K25" i="20"/>
  <c r="L25" i="20"/>
  <c r="M25" i="20"/>
  <c r="K26" i="20"/>
  <c r="L26" i="20"/>
  <c r="M26" i="20"/>
  <c r="K27" i="20"/>
  <c r="L27" i="20"/>
  <c r="M27" i="20"/>
  <c r="K28" i="20"/>
  <c r="L28" i="20"/>
  <c r="M28" i="20"/>
  <c r="K29" i="20"/>
  <c r="L29" i="20"/>
  <c r="M29" i="20"/>
  <c r="K30" i="20"/>
  <c r="L30" i="20"/>
  <c r="M30" i="20"/>
  <c r="K31" i="20"/>
  <c r="L31" i="20"/>
  <c r="M31" i="20"/>
  <c r="K32" i="20"/>
  <c r="L32" i="20"/>
  <c r="M32" i="20"/>
  <c r="K33" i="20"/>
  <c r="L33" i="20"/>
  <c r="M33" i="20"/>
  <c r="K34" i="20"/>
  <c r="L34" i="20"/>
  <c r="M34" i="20"/>
  <c r="K35" i="20"/>
  <c r="L35" i="20"/>
  <c r="M35" i="20"/>
  <c r="K36" i="20"/>
  <c r="L36" i="20"/>
  <c r="M36" i="20"/>
  <c r="K37" i="20"/>
  <c r="L37" i="20"/>
  <c r="M37" i="20"/>
  <c r="K38" i="20"/>
  <c r="L38" i="20"/>
  <c r="M38" i="20"/>
  <c r="K39" i="20"/>
  <c r="L39" i="20"/>
  <c r="M39" i="20"/>
  <c r="K40" i="20"/>
  <c r="L40" i="20"/>
  <c r="M40" i="20"/>
  <c r="K41" i="20"/>
  <c r="L41" i="20"/>
  <c r="M41" i="20"/>
  <c r="K42" i="20"/>
  <c r="L42" i="20"/>
  <c r="M42" i="20"/>
  <c r="K43" i="20"/>
  <c r="L43" i="20"/>
  <c r="M43" i="20"/>
  <c r="K44" i="20"/>
  <c r="L44" i="20"/>
  <c r="M44" i="20"/>
  <c r="K45" i="20"/>
  <c r="L45" i="20"/>
  <c r="M45" i="20"/>
  <c r="K46" i="20"/>
  <c r="L46" i="20"/>
  <c r="M46" i="20"/>
  <c r="K47" i="20"/>
  <c r="L47" i="20"/>
  <c r="M47" i="20"/>
  <c r="K48" i="20"/>
  <c r="L48" i="20"/>
  <c r="M48" i="20"/>
  <c r="K49" i="20"/>
  <c r="L49" i="20"/>
  <c r="M49" i="20"/>
  <c r="K50" i="20"/>
  <c r="L50" i="20"/>
  <c r="M50" i="20"/>
  <c r="K51" i="20"/>
  <c r="L51" i="20"/>
  <c r="M51" i="20"/>
  <c r="K52" i="20"/>
  <c r="L52" i="20"/>
  <c r="M52" i="20"/>
  <c r="K53" i="20"/>
  <c r="L53" i="20"/>
  <c r="M53" i="20"/>
  <c r="K54" i="20"/>
  <c r="L54" i="20"/>
  <c r="M54" i="20"/>
  <c r="K55" i="20"/>
  <c r="L55" i="20"/>
  <c r="M55" i="20"/>
  <c r="K56" i="20"/>
  <c r="L56" i="20"/>
  <c r="M56" i="20"/>
  <c r="K57" i="20"/>
  <c r="L57" i="20"/>
  <c r="M57" i="20"/>
  <c r="K58" i="20"/>
  <c r="L58" i="20"/>
  <c r="M58" i="20"/>
  <c r="K59" i="20"/>
  <c r="L59" i="20"/>
  <c r="M59" i="20"/>
  <c r="K60" i="20"/>
  <c r="L60" i="20"/>
  <c r="M60" i="20"/>
  <c r="K61" i="20"/>
  <c r="L61" i="20"/>
  <c r="M61" i="20"/>
  <c r="K62" i="20"/>
  <c r="L62" i="20"/>
  <c r="M62" i="20"/>
  <c r="K63" i="20"/>
  <c r="L63" i="20"/>
  <c r="M63" i="20"/>
  <c r="K64" i="20"/>
  <c r="L64" i="20"/>
  <c r="M64" i="20"/>
  <c r="K65" i="20"/>
  <c r="L65" i="20"/>
  <c r="M65" i="20"/>
  <c r="K66" i="20"/>
  <c r="L66" i="20"/>
  <c r="M66" i="20"/>
  <c r="K67" i="20"/>
  <c r="L67" i="20"/>
  <c r="M67" i="20"/>
  <c r="K68" i="20"/>
  <c r="L68" i="20"/>
  <c r="M68" i="20"/>
  <c r="K69" i="20"/>
  <c r="L69" i="20"/>
  <c r="M69" i="20"/>
  <c r="K70" i="20"/>
  <c r="L70" i="20"/>
  <c r="M70" i="20"/>
  <c r="K71" i="20"/>
  <c r="L71" i="20"/>
  <c r="M71" i="20"/>
  <c r="K72" i="20"/>
  <c r="L72" i="20"/>
  <c r="M72" i="20"/>
  <c r="K73" i="20"/>
  <c r="L73" i="20"/>
  <c r="M73" i="20"/>
  <c r="K74" i="20"/>
  <c r="L74" i="20"/>
  <c r="M74" i="20"/>
  <c r="K75" i="20"/>
  <c r="L75" i="20"/>
  <c r="M75" i="20"/>
  <c r="K76" i="20"/>
  <c r="L76" i="20"/>
  <c r="M76" i="20"/>
  <c r="K77" i="20"/>
  <c r="L77" i="20"/>
  <c r="M77" i="20"/>
  <c r="K78" i="20"/>
  <c r="L78" i="20"/>
  <c r="M78" i="20"/>
  <c r="K79" i="20"/>
  <c r="L79" i="20"/>
  <c r="M79" i="20"/>
  <c r="K80" i="20"/>
  <c r="L80" i="20"/>
  <c r="M80" i="20"/>
  <c r="K81" i="20"/>
  <c r="L81" i="20"/>
  <c r="M81" i="20"/>
  <c r="K82" i="20"/>
  <c r="L82" i="20"/>
  <c r="M82" i="20"/>
  <c r="K83" i="20"/>
  <c r="L83" i="20"/>
  <c r="M83" i="20"/>
  <c r="K84" i="20"/>
  <c r="L84" i="20"/>
  <c r="M84" i="20"/>
  <c r="K85" i="20"/>
  <c r="L85" i="20"/>
  <c r="M85" i="20"/>
  <c r="K86" i="20"/>
  <c r="L86" i="20"/>
  <c r="M86" i="20"/>
  <c r="K87" i="20"/>
  <c r="L87" i="20"/>
  <c r="M87" i="20"/>
  <c r="K88" i="20"/>
  <c r="L88" i="20"/>
  <c r="M88" i="20"/>
  <c r="K89" i="20"/>
  <c r="L89" i="20"/>
  <c r="M89" i="20"/>
  <c r="K90" i="20"/>
  <c r="L90" i="20"/>
  <c r="M90" i="20"/>
  <c r="K91" i="20"/>
  <c r="L91" i="20"/>
  <c r="M91" i="20"/>
  <c r="K92" i="20"/>
  <c r="L92" i="20"/>
  <c r="M92" i="20"/>
  <c r="K93" i="20"/>
  <c r="L93" i="20"/>
  <c r="M93" i="20"/>
  <c r="K94" i="20"/>
  <c r="L94" i="20"/>
  <c r="M94" i="20"/>
  <c r="K95" i="20"/>
  <c r="L95" i="20"/>
  <c r="M95" i="20"/>
  <c r="K96" i="20"/>
  <c r="L96" i="20"/>
  <c r="M96" i="20"/>
  <c r="K97" i="20"/>
  <c r="L97" i="20"/>
  <c r="M97" i="20"/>
  <c r="K98" i="20"/>
  <c r="L98" i="20"/>
  <c r="M98" i="20"/>
  <c r="K99" i="20"/>
  <c r="L99" i="20"/>
  <c r="M99" i="20"/>
  <c r="K100" i="20"/>
  <c r="L100" i="20"/>
  <c r="M100" i="20"/>
  <c r="K101" i="20"/>
  <c r="L101" i="20"/>
  <c r="M101" i="20"/>
  <c r="K102" i="20"/>
  <c r="L102" i="20"/>
  <c r="M102" i="20"/>
  <c r="K103" i="20"/>
  <c r="L103" i="20"/>
  <c r="M103" i="20"/>
  <c r="K104" i="20"/>
  <c r="L104" i="20"/>
  <c r="M104" i="20"/>
  <c r="K105" i="20"/>
  <c r="L105" i="20"/>
  <c r="M105" i="20"/>
  <c r="K106" i="20"/>
  <c r="L106" i="20"/>
  <c r="M106" i="20"/>
  <c r="K107" i="20"/>
  <c r="L107" i="20"/>
  <c r="M107" i="20"/>
  <c r="K108" i="20"/>
  <c r="L108" i="20"/>
  <c r="M108" i="20"/>
  <c r="K109" i="20"/>
  <c r="L109" i="20"/>
  <c r="M109" i="20"/>
  <c r="K110" i="20"/>
  <c r="L110" i="20"/>
  <c r="M110" i="20"/>
  <c r="K111" i="20"/>
  <c r="L111" i="20"/>
  <c r="M111" i="20"/>
  <c r="K112" i="20"/>
  <c r="L112" i="20"/>
  <c r="M112" i="20"/>
  <c r="K113" i="20"/>
  <c r="L113" i="20"/>
  <c r="M113" i="20"/>
  <c r="K114" i="20"/>
  <c r="L114" i="20"/>
  <c r="M114" i="20"/>
  <c r="K115" i="20"/>
  <c r="L115" i="20"/>
  <c r="M115" i="20"/>
  <c r="K116" i="20"/>
  <c r="L116" i="20"/>
  <c r="M116" i="20"/>
  <c r="K117" i="20"/>
  <c r="L117" i="20"/>
  <c r="M117" i="20"/>
  <c r="K118" i="20"/>
  <c r="L118" i="20"/>
  <c r="M118" i="20"/>
  <c r="K119" i="20"/>
  <c r="L119" i="20"/>
  <c r="M119" i="20"/>
  <c r="K120" i="20"/>
  <c r="L120" i="20"/>
  <c r="M120" i="20"/>
  <c r="K121" i="20"/>
  <c r="L121" i="20"/>
  <c r="M121" i="20"/>
  <c r="K122" i="20"/>
  <c r="L122" i="20"/>
  <c r="M122" i="20"/>
  <c r="K123" i="20"/>
  <c r="L123" i="20"/>
  <c r="M123" i="20"/>
  <c r="K124" i="20"/>
  <c r="L124" i="20"/>
  <c r="M124" i="20"/>
  <c r="K125" i="20"/>
  <c r="L125" i="20"/>
  <c r="M125" i="20"/>
  <c r="K126" i="20"/>
  <c r="L126" i="20"/>
  <c r="M126" i="20"/>
  <c r="K127" i="20"/>
  <c r="L127" i="20"/>
  <c r="M127" i="20"/>
  <c r="K128" i="20"/>
  <c r="L128" i="20"/>
  <c r="M128" i="20"/>
  <c r="K129" i="20"/>
  <c r="L129" i="20"/>
  <c r="M129" i="20"/>
  <c r="K130" i="20"/>
  <c r="L130" i="20"/>
  <c r="M130" i="20"/>
  <c r="K131" i="20"/>
  <c r="L131" i="20"/>
  <c r="M131" i="20"/>
  <c r="K132" i="20"/>
  <c r="L132" i="20"/>
  <c r="M132" i="20"/>
  <c r="K133" i="20"/>
  <c r="L133" i="20"/>
  <c r="M133" i="20"/>
  <c r="K134" i="20"/>
  <c r="L134" i="20"/>
  <c r="M134" i="20"/>
  <c r="K135" i="20"/>
  <c r="L135" i="20"/>
  <c r="M135" i="20"/>
  <c r="K136" i="20"/>
  <c r="L136" i="20"/>
  <c r="M136" i="20"/>
  <c r="K137" i="20"/>
  <c r="L137" i="20"/>
  <c r="M137" i="20"/>
  <c r="K138" i="20"/>
  <c r="L138" i="20"/>
  <c r="M138" i="20"/>
  <c r="K139" i="20"/>
  <c r="L139" i="20"/>
  <c r="M139" i="20"/>
  <c r="K140" i="20"/>
  <c r="L140" i="20"/>
  <c r="M140" i="20"/>
  <c r="K141" i="20"/>
  <c r="L141" i="20"/>
  <c r="M141" i="20"/>
  <c r="K142" i="20"/>
  <c r="L142" i="20"/>
  <c r="M142" i="20"/>
  <c r="K143" i="20"/>
  <c r="L143" i="20"/>
  <c r="M143" i="20"/>
  <c r="K144" i="20"/>
  <c r="L144" i="20"/>
  <c r="M144" i="20"/>
  <c r="K145" i="20"/>
  <c r="L145" i="20"/>
  <c r="M145" i="20"/>
  <c r="K146" i="20"/>
  <c r="L146" i="20"/>
  <c r="M146" i="20"/>
  <c r="K147" i="20"/>
  <c r="L147" i="20"/>
  <c r="M147" i="20"/>
  <c r="K148" i="20"/>
  <c r="L148" i="20"/>
  <c r="M148" i="20"/>
  <c r="K149" i="20"/>
  <c r="L149" i="20"/>
  <c r="M149" i="20"/>
  <c r="K150" i="20"/>
  <c r="L150" i="20"/>
  <c r="M150" i="20"/>
  <c r="K151" i="20"/>
  <c r="L151" i="20"/>
  <c r="M151" i="20"/>
  <c r="K152" i="20"/>
  <c r="L152" i="20"/>
  <c r="M152" i="20"/>
  <c r="K153" i="20"/>
  <c r="L153" i="20"/>
  <c r="M153" i="20"/>
  <c r="K154" i="20"/>
  <c r="L154" i="20"/>
  <c r="M154" i="20"/>
  <c r="K155" i="20"/>
  <c r="L155" i="20"/>
  <c r="M155" i="20"/>
  <c r="K156" i="20"/>
  <c r="L156" i="20"/>
  <c r="M156" i="20"/>
  <c r="K157" i="20"/>
  <c r="L157" i="20"/>
  <c r="M157" i="20"/>
  <c r="K158" i="20"/>
  <c r="L158" i="20"/>
  <c r="M158" i="20"/>
  <c r="K159" i="20"/>
  <c r="L159" i="20"/>
  <c r="M159" i="20"/>
  <c r="K160" i="20"/>
  <c r="L160" i="20"/>
  <c r="M160" i="20"/>
  <c r="K161" i="20"/>
  <c r="L161" i="20"/>
  <c r="M161" i="20"/>
  <c r="K162" i="20"/>
  <c r="L162" i="20"/>
  <c r="M162" i="20"/>
  <c r="K163" i="20"/>
  <c r="L163" i="20"/>
  <c r="M163" i="20"/>
  <c r="K164" i="20"/>
  <c r="L164" i="20"/>
  <c r="M164" i="20"/>
  <c r="K165" i="20"/>
  <c r="L165" i="20"/>
  <c r="M165" i="20"/>
  <c r="K166" i="20"/>
  <c r="L166" i="20"/>
  <c r="M166" i="20"/>
  <c r="K167" i="20"/>
  <c r="L167" i="20"/>
  <c r="M167" i="20"/>
  <c r="K168" i="20"/>
  <c r="L168" i="20"/>
  <c r="M168" i="20"/>
  <c r="K169" i="20"/>
  <c r="L169" i="20"/>
  <c r="M169" i="20"/>
  <c r="K170" i="20"/>
  <c r="L170" i="20"/>
  <c r="M170" i="20"/>
  <c r="K171" i="20"/>
  <c r="L171" i="20"/>
  <c r="M171" i="20"/>
  <c r="K172" i="20"/>
  <c r="L172" i="20"/>
  <c r="M172" i="20"/>
  <c r="K173" i="20"/>
  <c r="L173" i="20"/>
  <c r="M173" i="20"/>
  <c r="K174" i="20"/>
  <c r="L174" i="20"/>
  <c r="M174" i="20"/>
  <c r="K175" i="20"/>
  <c r="L175" i="20"/>
  <c r="M175" i="20"/>
  <c r="K176" i="20"/>
  <c r="L176" i="20"/>
  <c r="M176" i="20"/>
  <c r="K177" i="20"/>
  <c r="L177" i="20"/>
  <c r="M177" i="20"/>
  <c r="K178" i="20"/>
  <c r="L178" i="20"/>
  <c r="M178" i="20"/>
  <c r="K179" i="20"/>
  <c r="L179" i="20"/>
  <c r="M179" i="20"/>
  <c r="K180" i="20"/>
  <c r="L180" i="20"/>
  <c r="M180" i="20"/>
  <c r="K181" i="20"/>
  <c r="L181" i="20"/>
  <c r="M181" i="20"/>
  <c r="K182" i="20"/>
  <c r="L182" i="20"/>
  <c r="M182" i="20"/>
  <c r="K183" i="20"/>
  <c r="L183" i="20"/>
  <c r="M183" i="20"/>
  <c r="K184" i="20"/>
  <c r="L184" i="20"/>
  <c r="M184" i="20"/>
  <c r="K185" i="20"/>
  <c r="L185" i="20"/>
  <c r="M185" i="20"/>
  <c r="K186" i="20"/>
  <c r="L186" i="20"/>
  <c r="M186" i="20"/>
  <c r="K187" i="20"/>
  <c r="L187" i="20"/>
  <c r="M187" i="20"/>
  <c r="K188" i="20"/>
  <c r="L188" i="20"/>
  <c r="M188" i="20"/>
  <c r="K189" i="20"/>
  <c r="L189" i="20"/>
  <c r="M189" i="20"/>
  <c r="K190" i="20"/>
  <c r="L190" i="20"/>
  <c r="M190" i="20"/>
  <c r="K191" i="20"/>
  <c r="L191" i="20"/>
  <c r="M191" i="20"/>
  <c r="K192" i="20"/>
  <c r="L192" i="20"/>
  <c r="M192" i="20"/>
  <c r="K193" i="20"/>
  <c r="L193" i="20"/>
  <c r="M193" i="20"/>
  <c r="K194" i="20"/>
  <c r="L194" i="20"/>
  <c r="M194" i="20"/>
  <c r="K195" i="20"/>
  <c r="L195" i="20"/>
  <c r="M195" i="20"/>
  <c r="K196" i="20"/>
  <c r="L196" i="20"/>
  <c r="M196" i="20"/>
  <c r="K197" i="20"/>
  <c r="L197" i="20"/>
  <c r="M197" i="20"/>
  <c r="K198" i="20"/>
  <c r="L198" i="20"/>
  <c r="M198" i="20"/>
  <c r="K199" i="20"/>
  <c r="L199" i="20"/>
  <c r="M199" i="20"/>
  <c r="K200" i="20"/>
  <c r="L200" i="20"/>
  <c r="M200" i="20"/>
  <c r="L6" i="20"/>
  <c r="M6" i="20"/>
  <c r="K6" i="20"/>
  <c r="G7" i="20"/>
  <c r="H7" i="20"/>
  <c r="G8" i="20"/>
  <c r="H8" i="20"/>
  <c r="G9" i="20"/>
  <c r="H9" i="20"/>
  <c r="G10" i="20"/>
  <c r="H10" i="20"/>
  <c r="E11" i="20"/>
  <c r="G11" i="20"/>
  <c r="H11" i="20"/>
  <c r="E12" i="20"/>
  <c r="G12" i="20"/>
  <c r="H12" i="20"/>
  <c r="E13" i="20"/>
  <c r="G13" i="20"/>
  <c r="H13" i="20"/>
  <c r="E14" i="20"/>
  <c r="G14" i="20"/>
  <c r="H14" i="20"/>
  <c r="E15" i="20"/>
  <c r="G15" i="20"/>
  <c r="H15" i="20"/>
  <c r="E16" i="20"/>
  <c r="G16" i="20"/>
  <c r="H16" i="20"/>
  <c r="E17" i="20"/>
  <c r="G17" i="20"/>
  <c r="H17" i="20"/>
  <c r="E18" i="20"/>
  <c r="G18" i="20"/>
  <c r="H18" i="20"/>
  <c r="E19" i="20"/>
  <c r="G19" i="20"/>
  <c r="H19" i="20"/>
  <c r="E20" i="20"/>
  <c r="G20" i="20"/>
  <c r="H20" i="20"/>
  <c r="E21" i="20"/>
  <c r="G21" i="20"/>
  <c r="H21" i="20"/>
  <c r="E22" i="20"/>
  <c r="G22" i="20"/>
  <c r="H22" i="20"/>
  <c r="E23" i="20"/>
  <c r="G23" i="20"/>
  <c r="H23" i="20"/>
  <c r="E24" i="20"/>
  <c r="G24" i="20"/>
  <c r="H24" i="20"/>
  <c r="E25" i="20"/>
  <c r="G25" i="20"/>
  <c r="H25" i="20"/>
  <c r="E26" i="20"/>
  <c r="G26" i="20"/>
  <c r="H26" i="20"/>
  <c r="E27" i="20"/>
  <c r="G27" i="20"/>
  <c r="H27" i="20"/>
  <c r="E28" i="20"/>
  <c r="G28" i="20"/>
  <c r="H28" i="20"/>
  <c r="E29" i="20"/>
  <c r="G29" i="20"/>
  <c r="H29" i="20"/>
  <c r="E30" i="20"/>
  <c r="G30" i="20"/>
  <c r="H30" i="20"/>
  <c r="E31" i="20"/>
  <c r="G31" i="20"/>
  <c r="H31" i="20"/>
  <c r="E32" i="20"/>
  <c r="G32" i="20"/>
  <c r="H32" i="20"/>
  <c r="E33" i="20"/>
  <c r="G33" i="20"/>
  <c r="H33" i="20"/>
  <c r="E34" i="20"/>
  <c r="G34" i="20"/>
  <c r="H34" i="20"/>
  <c r="E35" i="20"/>
  <c r="G35" i="20"/>
  <c r="H35" i="20"/>
  <c r="E36" i="20"/>
  <c r="G36" i="20"/>
  <c r="H36" i="20"/>
  <c r="E37" i="20"/>
  <c r="G37" i="20"/>
  <c r="H37" i="20"/>
  <c r="E38" i="20"/>
  <c r="G38" i="20"/>
  <c r="H38" i="20"/>
  <c r="E39" i="20"/>
  <c r="G39" i="20"/>
  <c r="H39" i="20"/>
  <c r="E40" i="20"/>
  <c r="G40" i="20"/>
  <c r="H40" i="20"/>
  <c r="E41" i="20"/>
  <c r="G41" i="20"/>
  <c r="H41" i="20"/>
  <c r="E42" i="20"/>
  <c r="G42" i="20"/>
  <c r="H42" i="20"/>
  <c r="E43" i="20"/>
  <c r="G43" i="20"/>
  <c r="H43" i="20"/>
  <c r="E44" i="20"/>
  <c r="G44" i="20"/>
  <c r="H44" i="20"/>
  <c r="E45" i="20"/>
  <c r="G45" i="20"/>
  <c r="H45" i="20"/>
  <c r="E46" i="20"/>
  <c r="G46" i="20"/>
  <c r="H46" i="20"/>
  <c r="E47" i="20"/>
  <c r="G47" i="20"/>
  <c r="H47" i="20"/>
  <c r="E48" i="20"/>
  <c r="G48" i="20"/>
  <c r="H48" i="20"/>
  <c r="E49" i="20"/>
  <c r="G49" i="20"/>
  <c r="H49" i="20"/>
  <c r="E50" i="20"/>
  <c r="G50" i="20"/>
  <c r="H50" i="20"/>
  <c r="E51" i="20"/>
  <c r="G51" i="20"/>
  <c r="H51" i="20"/>
  <c r="E52" i="20"/>
  <c r="G52" i="20"/>
  <c r="H52" i="20"/>
  <c r="E53" i="20"/>
  <c r="G53" i="20"/>
  <c r="H53" i="20"/>
  <c r="E54" i="20"/>
  <c r="G54" i="20"/>
  <c r="H54" i="20"/>
  <c r="E55" i="20"/>
  <c r="G55" i="20"/>
  <c r="H55" i="20"/>
  <c r="E56" i="20"/>
  <c r="G56" i="20"/>
  <c r="H56" i="20"/>
  <c r="E57" i="20"/>
  <c r="G57" i="20"/>
  <c r="H57" i="20"/>
  <c r="E58" i="20"/>
  <c r="G58" i="20"/>
  <c r="H58" i="20"/>
  <c r="E59" i="20"/>
  <c r="G59" i="20"/>
  <c r="H59" i="20"/>
  <c r="E60" i="20"/>
  <c r="G60" i="20"/>
  <c r="H60" i="20"/>
  <c r="E61" i="20"/>
  <c r="G61" i="20"/>
  <c r="H61" i="20"/>
  <c r="E62" i="20"/>
  <c r="G62" i="20"/>
  <c r="H62" i="20"/>
  <c r="E63" i="20"/>
  <c r="G63" i="20"/>
  <c r="H63" i="20"/>
  <c r="E64" i="20"/>
  <c r="G64" i="20"/>
  <c r="H64" i="20"/>
  <c r="E65" i="20"/>
  <c r="G65" i="20"/>
  <c r="H65" i="20"/>
  <c r="E66" i="20"/>
  <c r="G66" i="20"/>
  <c r="H66" i="20"/>
  <c r="E67" i="20"/>
  <c r="G67" i="20"/>
  <c r="H67" i="20"/>
  <c r="E68" i="20"/>
  <c r="G68" i="20"/>
  <c r="H68" i="20"/>
  <c r="E69" i="20"/>
  <c r="G69" i="20"/>
  <c r="H69" i="20"/>
  <c r="E70" i="20"/>
  <c r="G70" i="20"/>
  <c r="H70" i="20"/>
  <c r="E71" i="20"/>
  <c r="G71" i="20"/>
  <c r="H71" i="20"/>
  <c r="E72" i="20"/>
  <c r="G72" i="20"/>
  <c r="H72" i="20"/>
  <c r="E73" i="20"/>
  <c r="G73" i="20"/>
  <c r="H73" i="20"/>
  <c r="E74" i="20"/>
  <c r="G74" i="20"/>
  <c r="H74" i="20"/>
  <c r="E75" i="20"/>
  <c r="G75" i="20"/>
  <c r="H75" i="20"/>
  <c r="E76" i="20"/>
  <c r="G76" i="20"/>
  <c r="H76" i="20"/>
  <c r="E77" i="20"/>
  <c r="G77" i="20"/>
  <c r="H77" i="20"/>
  <c r="E78" i="20"/>
  <c r="G78" i="20"/>
  <c r="H78" i="20"/>
  <c r="E79" i="20"/>
  <c r="G79" i="20"/>
  <c r="H79" i="20"/>
  <c r="E80" i="20"/>
  <c r="G80" i="20"/>
  <c r="H80" i="20"/>
  <c r="E81" i="20"/>
  <c r="G81" i="20"/>
  <c r="H81" i="20"/>
  <c r="E82" i="20"/>
  <c r="G82" i="20"/>
  <c r="H82" i="20"/>
  <c r="E83" i="20"/>
  <c r="G83" i="20"/>
  <c r="H83" i="20"/>
  <c r="E84" i="20"/>
  <c r="G84" i="20"/>
  <c r="H84" i="20"/>
  <c r="E85" i="20"/>
  <c r="G85" i="20"/>
  <c r="H85" i="20"/>
  <c r="E86" i="20"/>
  <c r="G86" i="20"/>
  <c r="H86" i="20"/>
  <c r="E87" i="20"/>
  <c r="G87" i="20"/>
  <c r="H87" i="20"/>
  <c r="E88" i="20"/>
  <c r="G88" i="20"/>
  <c r="H88" i="20"/>
  <c r="E89" i="20"/>
  <c r="G89" i="20"/>
  <c r="H89" i="20"/>
  <c r="E90" i="20"/>
  <c r="G90" i="20"/>
  <c r="H90" i="20"/>
  <c r="E91" i="20"/>
  <c r="G91" i="20"/>
  <c r="H91" i="20"/>
  <c r="E92" i="20"/>
  <c r="G92" i="20"/>
  <c r="H92" i="20"/>
  <c r="E93" i="20"/>
  <c r="G93" i="20"/>
  <c r="H93" i="20"/>
  <c r="E94" i="20"/>
  <c r="G94" i="20"/>
  <c r="H94" i="20"/>
  <c r="E95" i="20"/>
  <c r="G95" i="20"/>
  <c r="H95" i="20"/>
  <c r="E96" i="20"/>
  <c r="G96" i="20"/>
  <c r="H96" i="20"/>
  <c r="E97" i="20"/>
  <c r="G97" i="20"/>
  <c r="H97" i="20"/>
  <c r="E98" i="20"/>
  <c r="G98" i="20"/>
  <c r="H98" i="20"/>
  <c r="E99" i="20"/>
  <c r="G99" i="20"/>
  <c r="H99" i="20"/>
  <c r="E100" i="20"/>
  <c r="G100" i="20"/>
  <c r="H100" i="20"/>
  <c r="E101" i="20"/>
  <c r="G101" i="20"/>
  <c r="H101" i="20"/>
  <c r="E102" i="20"/>
  <c r="G102" i="20"/>
  <c r="H102" i="20"/>
  <c r="E103" i="20"/>
  <c r="G103" i="20"/>
  <c r="H103" i="20"/>
  <c r="E104" i="20"/>
  <c r="G104" i="20"/>
  <c r="H104" i="20"/>
  <c r="E105" i="20"/>
  <c r="G105" i="20"/>
  <c r="H105" i="20"/>
  <c r="E106" i="20"/>
  <c r="G106" i="20"/>
  <c r="H106" i="20"/>
  <c r="E107" i="20"/>
  <c r="G107" i="20"/>
  <c r="H107" i="20"/>
  <c r="E108" i="20"/>
  <c r="G108" i="20"/>
  <c r="H108" i="20"/>
  <c r="E109" i="20"/>
  <c r="G109" i="20"/>
  <c r="H109" i="20"/>
  <c r="E110" i="20"/>
  <c r="G110" i="20"/>
  <c r="H110" i="20"/>
  <c r="E111" i="20"/>
  <c r="G111" i="20"/>
  <c r="H111" i="20"/>
  <c r="E112" i="20"/>
  <c r="G112" i="20"/>
  <c r="H112" i="20"/>
  <c r="E113" i="20"/>
  <c r="G113" i="20"/>
  <c r="H113" i="20"/>
  <c r="E114" i="20"/>
  <c r="G114" i="20"/>
  <c r="H114" i="20"/>
  <c r="E115" i="20"/>
  <c r="G115" i="20"/>
  <c r="H115" i="20"/>
  <c r="E116" i="20"/>
  <c r="G116" i="20"/>
  <c r="H116" i="20"/>
  <c r="E117" i="20"/>
  <c r="G117" i="20"/>
  <c r="H117" i="20"/>
  <c r="E118" i="20"/>
  <c r="G118" i="20"/>
  <c r="H118" i="20"/>
  <c r="E119" i="20"/>
  <c r="G119" i="20"/>
  <c r="H119" i="20"/>
  <c r="E120" i="20"/>
  <c r="G120" i="20"/>
  <c r="H120" i="20"/>
  <c r="E121" i="20"/>
  <c r="G121" i="20"/>
  <c r="H121" i="20"/>
  <c r="E122" i="20"/>
  <c r="G122" i="20"/>
  <c r="H122" i="20"/>
  <c r="E123" i="20"/>
  <c r="G123" i="20"/>
  <c r="H123" i="20"/>
  <c r="E124" i="20"/>
  <c r="G124" i="20"/>
  <c r="H124" i="20"/>
  <c r="E125" i="20"/>
  <c r="G125" i="20"/>
  <c r="H125" i="20"/>
  <c r="E126" i="20"/>
  <c r="G126" i="20"/>
  <c r="H126" i="20"/>
  <c r="E127" i="20"/>
  <c r="G127" i="20"/>
  <c r="H127" i="20"/>
  <c r="E128" i="20"/>
  <c r="G128" i="20"/>
  <c r="H128" i="20"/>
  <c r="E129" i="20"/>
  <c r="G129" i="20"/>
  <c r="H129" i="20"/>
  <c r="E130" i="20"/>
  <c r="G130" i="20"/>
  <c r="H130" i="20"/>
  <c r="E131" i="20"/>
  <c r="G131" i="20"/>
  <c r="H131" i="20"/>
  <c r="E132" i="20"/>
  <c r="G132" i="20"/>
  <c r="H132" i="20"/>
  <c r="E133" i="20"/>
  <c r="G133" i="20"/>
  <c r="H133" i="20"/>
  <c r="E134" i="20"/>
  <c r="G134" i="20"/>
  <c r="H134" i="20"/>
  <c r="E135" i="20"/>
  <c r="G135" i="20"/>
  <c r="H135" i="20"/>
  <c r="E136" i="20"/>
  <c r="G136" i="20"/>
  <c r="H136" i="20"/>
  <c r="E137" i="20"/>
  <c r="G137" i="20"/>
  <c r="H137" i="20"/>
  <c r="E138" i="20"/>
  <c r="G138" i="20"/>
  <c r="H138" i="20"/>
  <c r="E139" i="20"/>
  <c r="G139" i="20"/>
  <c r="H139" i="20"/>
  <c r="E140" i="20"/>
  <c r="G140" i="20"/>
  <c r="H140" i="20"/>
  <c r="E141" i="20"/>
  <c r="G141" i="20"/>
  <c r="H141" i="20"/>
  <c r="E142" i="20"/>
  <c r="G142" i="20"/>
  <c r="H142" i="20"/>
  <c r="E143" i="20"/>
  <c r="G143" i="20"/>
  <c r="H143" i="20"/>
  <c r="E144" i="20"/>
  <c r="G144" i="20"/>
  <c r="H144" i="20"/>
  <c r="E145" i="20"/>
  <c r="G145" i="20"/>
  <c r="H145" i="20"/>
  <c r="E146" i="20"/>
  <c r="G146" i="20"/>
  <c r="H146" i="20"/>
  <c r="E147" i="20"/>
  <c r="G147" i="20"/>
  <c r="H147" i="20"/>
  <c r="E148" i="20"/>
  <c r="G148" i="20"/>
  <c r="H148" i="20"/>
  <c r="E149" i="20"/>
  <c r="G149" i="20"/>
  <c r="H149" i="20"/>
  <c r="E150" i="20"/>
  <c r="G150" i="20"/>
  <c r="H150" i="20"/>
  <c r="E151" i="20"/>
  <c r="G151" i="20"/>
  <c r="H151" i="20"/>
  <c r="E152" i="20"/>
  <c r="G152" i="20"/>
  <c r="H152" i="20"/>
  <c r="E153" i="20"/>
  <c r="G153" i="20"/>
  <c r="H153" i="20"/>
  <c r="E154" i="20"/>
  <c r="G154" i="20"/>
  <c r="H154" i="20"/>
  <c r="E155" i="20"/>
  <c r="G155" i="20"/>
  <c r="H155" i="20"/>
  <c r="E156" i="20"/>
  <c r="G156" i="20"/>
  <c r="H156" i="20"/>
  <c r="E157" i="20"/>
  <c r="G157" i="20"/>
  <c r="H157" i="20"/>
  <c r="E158" i="20"/>
  <c r="G158" i="20"/>
  <c r="H158" i="20"/>
  <c r="E159" i="20"/>
  <c r="G159" i="20"/>
  <c r="H159" i="20"/>
  <c r="E160" i="20"/>
  <c r="G160" i="20"/>
  <c r="H160" i="20"/>
  <c r="E161" i="20"/>
  <c r="G161" i="20"/>
  <c r="H161" i="20"/>
  <c r="E162" i="20"/>
  <c r="G162" i="20"/>
  <c r="H162" i="20"/>
  <c r="E163" i="20"/>
  <c r="G163" i="20"/>
  <c r="H163" i="20"/>
  <c r="E164" i="20"/>
  <c r="G164" i="20"/>
  <c r="H164" i="20"/>
  <c r="E165" i="20"/>
  <c r="G165" i="20"/>
  <c r="H165" i="20"/>
  <c r="E166" i="20"/>
  <c r="G166" i="20"/>
  <c r="H166" i="20"/>
  <c r="E167" i="20"/>
  <c r="G167" i="20"/>
  <c r="H167" i="20"/>
  <c r="E168" i="20"/>
  <c r="G168" i="20"/>
  <c r="H168" i="20"/>
  <c r="E169" i="20"/>
  <c r="G169" i="20"/>
  <c r="H169" i="20"/>
  <c r="E170" i="20"/>
  <c r="G170" i="20"/>
  <c r="H170" i="20"/>
  <c r="E171" i="20"/>
  <c r="G171" i="20"/>
  <c r="H171" i="20"/>
  <c r="E172" i="20"/>
  <c r="G172" i="20"/>
  <c r="H172" i="20"/>
  <c r="E173" i="20"/>
  <c r="G173" i="20"/>
  <c r="H173" i="20"/>
  <c r="E174" i="20"/>
  <c r="G174" i="20"/>
  <c r="H174" i="20"/>
  <c r="E175" i="20"/>
  <c r="G175" i="20"/>
  <c r="H175" i="20"/>
  <c r="E176" i="20"/>
  <c r="G176" i="20"/>
  <c r="H176" i="20"/>
  <c r="E177" i="20"/>
  <c r="G177" i="20"/>
  <c r="H177" i="20"/>
  <c r="E178" i="20"/>
  <c r="G178" i="20"/>
  <c r="H178" i="20"/>
  <c r="E179" i="20"/>
  <c r="G179" i="20"/>
  <c r="H179" i="20"/>
  <c r="E180" i="20"/>
  <c r="G180" i="20"/>
  <c r="H180" i="20"/>
  <c r="E181" i="20"/>
  <c r="G181" i="20"/>
  <c r="H181" i="20"/>
  <c r="E182" i="20"/>
  <c r="G182" i="20"/>
  <c r="H182" i="20"/>
  <c r="E183" i="20"/>
  <c r="G183" i="20"/>
  <c r="H183" i="20"/>
  <c r="E184" i="20"/>
  <c r="G184" i="20"/>
  <c r="H184" i="20"/>
  <c r="E185" i="20"/>
  <c r="G185" i="20"/>
  <c r="H185" i="20"/>
  <c r="E186" i="20"/>
  <c r="G186" i="20"/>
  <c r="H186" i="20"/>
  <c r="E187" i="20"/>
  <c r="G187" i="20"/>
  <c r="H187" i="20"/>
  <c r="E188" i="20"/>
  <c r="G188" i="20"/>
  <c r="H188" i="20"/>
  <c r="E189" i="20"/>
  <c r="G189" i="20"/>
  <c r="H189" i="20"/>
  <c r="E190" i="20"/>
  <c r="G190" i="20"/>
  <c r="H190" i="20"/>
  <c r="E191" i="20"/>
  <c r="G191" i="20"/>
  <c r="H191" i="20"/>
  <c r="E192" i="20"/>
  <c r="G192" i="20"/>
  <c r="H192" i="20"/>
  <c r="E193" i="20"/>
  <c r="G193" i="20"/>
  <c r="H193" i="20"/>
  <c r="E194" i="20"/>
  <c r="G194" i="20"/>
  <c r="H194" i="20"/>
  <c r="E195" i="20"/>
  <c r="G195" i="20"/>
  <c r="H195" i="20"/>
  <c r="E196" i="20"/>
  <c r="G196" i="20"/>
  <c r="H196" i="20"/>
  <c r="E197" i="20"/>
  <c r="G197" i="20"/>
  <c r="H197" i="20"/>
  <c r="E198" i="20"/>
  <c r="G198" i="20"/>
  <c r="H198" i="20"/>
  <c r="E199" i="20"/>
  <c r="G199" i="20"/>
  <c r="H199" i="20"/>
  <c r="E200" i="20"/>
  <c r="G200" i="20"/>
  <c r="H200" i="20"/>
  <c r="G6" i="20"/>
  <c r="H6" i="20"/>
  <c r="F7" i="20"/>
  <c r="F8" i="20"/>
  <c r="F9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6" i="20"/>
  <c r="B4" i="20"/>
  <c r="C4" i="20"/>
  <c r="B3" i="22"/>
  <c r="B5" i="22"/>
  <c r="C5" i="22"/>
  <c r="D5" i="22"/>
  <c r="B6" i="22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B4" i="22"/>
  <c r="C4" i="22"/>
  <c r="D4" i="22"/>
  <c r="D15" i="22"/>
  <c r="C9" i="20"/>
  <c r="C13" i="20"/>
  <c r="C15" i="20"/>
  <c r="C16" i="20"/>
  <c r="B6" i="20"/>
  <c r="C6" i="20"/>
  <c r="B8" i="20"/>
  <c r="C8" i="20"/>
  <c r="C10" i="20"/>
  <c r="C11" i="20"/>
  <c r="C12" i="20"/>
  <c r="C14" i="20"/>
  <c r="C17" i="20"/>
  <c r="C18" i="20"/>
  <c r="C19" i="20"/>
  <c r="C20" i="20"/>
  <c r="C21" i="20"/>
  <c r="C22" i="20"/>
  <c r="C23" i="20"/>
  <c r="C24" i="20"/>
  <c r="C25" i="20"/>
  <c r="C26" i="20"/>
  <c r="C27" i="20"/>
  <c r="D8" i="20"/>
  <c r="B3" i="12"/>
  <c r="B5" i="12"/>
  <c r="C5" i="12"/>
  <c r="B6" i="12"/>
  <c r="C6" i="12"/>
  <c r="B7" i="12"/>
  <c r="C7" i="12"/>
  <c r="B8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B4" i="12"/>
  <c r="C4" i="12"/>
  <c r="L3" i="18"/>
  <c r="M3" i="18"/>
  <c r="N3" i="18"/>
  <c r="O3" i="18"/>
  <c r="P3" i="18"/>
  <c r="Q3" i="18"/>
  <c r="B3" i="18"/>
  <c r="L4" i="18"/>
  <c r="M4" i="18"/>
  <c r="N4" i="18"/>
  <c r="O4" i="18"/>
  <c r="P4" i="18"/>
  <c r="Q4" i="18"/>
  <c r="B4" i="18"/>
  <c r="L5" i="18"/>
  <c r="M5" i="18"/>
  <c r="N5" i="18"/>
  <c r="O5" i="18"/>
  <c r="P5" i="18"/>
  <c r="Q5" i="18"/>
  <c r="B5" i="18"/>
  <c r="L6" i="18"/>
  <c r="M6" i="18"/>
  <c r="N6" i="18"/>
  <c r="O6" i="18"/>
  <c r="P6" i="18"/>
  <c r="Q6" i="18"/>
  <c r="B6" i="18"/>
  <c r="L7" i="18"/>
  <c r="M7" i="18"/>
  <c r="N7" i="18"/>
  <c r="O7" i="18"/>
  <c r="P7" i="18"/>
  <c r="Q7" i="18"/>
  <c r="B7" i="18"/>
  <c r="L8" i="18"/>
  <c r="M8" i="18"/>
  <c r="N8" i="18"/>
  <c r="O8" i="18"/>
  <c r="P8" i="18"/>
  <c r="Q8" i="18"/>
  <c r="B8" i="18"/>
  <c r="L9" i="18"/>
  <c r="M9" i="18"/>
  <c r="N9" i="18"/>
  <c r="O9" i="18"/>
  <c r="P9" i="18"/>
  <c r="Q9" i="18"/>
  <c r="B9" i="18"/>
  <c r="L36" i="18"/>
  <c r="M36" i="18"/>
  <c r="N36" i="18"/>
  <c r="O36" i="18"/>
  <c r="P36" i="18"/>
  <c r="Q36" i="18"/>
  <c r="B36" i="18"/>
  <c r="L37" i="18"/>
  <c r="M37" i="18"/>
  <c r="N37" i="18"/>
  <c r="O37" i="18"/>
  <c r="P37" i="18"/>
  <c r="Q37" i="18"/>
  <c r="B37" i="18"/>
  <c r="L38" i="18"/>
  <c r="M38" i="18"/>
  <c r="N38" i="18"/>
  <c r="O38" i="18"/>
  <c r="P38" i="18"/>
  <c r="Q38" i="18"/>
  <c r="B38" i="18"/>
  <c r="L16" i="18"/>
  <c r="M16" i="18"/>
  <c r="N16" i="18"/>
  <c r="O16" i="18"/>
  <c r="P16" i="18"/>
  <c r="Q16" i="18"/>
  <c r="B16" i="18"/>
  <c r="L39" i="18"/>
  <c r="M39" i="18"/>
  <c r="N39" i="18"/>
  <c r="O39" i="18"/>
  <c r="P39" i="18"/>
  <c r="Q39" i="18"/>
  <c r="B39" i="18"/>
  <c r="L10" i="18"/>
  <c r="M10" i="18"/>
  <c r="N10" i="18"/>
  <c r="O10" i="18"/>
  <c r="P10" i="18"/>
  <c r="Q10" i="18"/>
  <c r="B10" i="18"/>
  <c r="L11" i="18"/>
  <c r="M11" i="18"/>
  <c r="N11" i="18"/>
  <c r="O11" i="18"/>
  <c r="P11" i="18"/>
  <c r="Q11" i="18"/>
  <c r="B11" i="18"/>
  <c r="L17" i="18"/>
  <c r="M17" i="18"/>
  <c r="N17" i="18"/>
  <c r="O17" i="18"/>
  <c r="P17" i="18"/>
  <c r="Q17" i="18"/>
  <c r="B17" i="18"/>
  <c r="L12" i="18"/>
  <c r="M12" i="18"/>
  <c r="N12" i="18"/>
  <c r="O12" i="18"/>
  <c r="P12" i="18"/>
  <c r="Q12" i="18"/>
  <c r="B12" i="18"/>
  <c r="L18" i="18"/>
  <c r="M18" i="18"/>
  <c r="N18" i="18"/>
  <c r="O18" i="18"/>
  <c r="P18" i="18"/>
  <c r="Q18" i="18"/>
  <c r="B18" i="18"/>
  <c r="L19" i="18"/>
  <c r="M19" i="18"/>
  <c r="N19" i="18"/>
  <c r="O19" i="18"/>
  <c r="P19" i="18"/>
  <c r="Q19" i="18"/>
  <c r="B19" i="18"/>
  <c r="L20" i="18"/>
  <c r="M20" i="18"/>
  <c r="N20" i="18"/>
  <c r="O20" i="18"/>
  <c r="P20" i="18"/>
  <c r="Q20" i="18"/>
  <c r="B20" i="18"/>
  <c r="L21" i="18"/>
  <c r="M21" i="18"/>
  <c r="N21" i="18"/>
  <c r="O21" i="18"/>
  <c r="P21" i="18"/>
  <c r="Q21" i="18"/>
  <c r="B21" i="18"/>
  <c r="L22" i="18"/>
  <c r="M22" i="18"/>
  <c r="N22" i="18"/>
  <c r="O22" i="18"/>
  <c r="P22" i="18"/>
  <c r="Q22" i="18"/>
  <c r="B22" i="18"/>
  <c r="L23" i="18"/>
  <c r="M23" i="18"/>
  <c r="N23" i="18"/>
  <c r="O23" i="18"/>
  <c r="P23" i="18"/>
  <c r="Q23" i="18"/>
  <c r="B23" i="18"/>
  <c r="L24" i="18"/>
  <c r="M24" i="18"/>
  <c r="N24" i="18"/>
  <c r="O24" i="18"/>
  <c r="P24" i="18"/>
  <c r="Q24" i="18"/>
  <c r="B24" i="18"/>
  <c r="L25" i="18"/>
  <c r="M25" i="18"/>
  <c r="N25" i="18"/>
  <c r="O25" i="18"/>
  <c r="P25" i="18"/>
  <c r="Q25" i="18"/>
  <c r="B25" i="18"/>
  <c r="L26" i="18"/>
  <c r="M26" i="18"/>
  <c r="N26" i="18"/>
  <c r="O26" i="18"/>
  <c r="P26" i="18"/>
  <c r="Q26" i="18"/>
  <c r="B26" i="18"/>
  <c r="L27" i="18"/>
  <c r="M27" i="18"/>
  <c r="N27" i="18"/>
  <c r="O27" i="18"/>
  <c r="P27" i="18"/>
  <c r="Q27" i="18"/>
  <c r="B27" i="18"/>
  <c r="L28" i="18"/>
  <c r="M28" i="18"/>
  <c r="N28" i="18"/>
  <c r="O28" i="18"/>
  <c r="P28" i="18"/>
  <c r="Q28" i="18"/>
  <c r="B28" i="18"/>
  <c r="L13" i="18"/>
  <c r="M13" i="18"/>
  <c r="N13" i="18"/>
  <c r="O13" i="18"/>
  <c r="P13" i="18"/>
  <c r="Q13" i="18"/>
  <c r="B13" i="18"/>
  <c r="L29" i="18"/>
  <c r="M29" i="18"/>
  <c r="N29" i="18"/>
  <c r="O29" i="18"/>
  <c r="P29" i="18"/>
  <c r="Q29" i="18"/>
  <c r="B29" i="18"/>
  <c r="L30" i="18"/>
  <c r="M30" i="18"/>
  <c r="N30" i="18"/>
  <c r="O30" i="18"/>
  <c r="P30" i="18"/>
  <c r="Q30" i="18"/>
  <c r="B30" i="18"/>
  <c r="L40" i="18"/>
  <c r="M40" i="18"/>
  <c r="N40" i="18"/>
  <c r="O40" i="18"/>
  <c r="P40" i="18"/>
  <c r="Q40" i="18"/>
  <c r="B40" i="18"/>
  <c r="L14" i="18"/>
  <c r="M14" i="18"/>
  <c r="N14" i="18"/>
  <c r="O14" i="18"/>
  <c r="P14" i="18"/>
  <c r="Q14" i="18"/>
  <c r="B14" i="18"/>
  <c r="L31" i="18"/>
  <c r="M31" i="18"/>
  <c r="N31" i="18"/>
  <c r="O31" i="18"/>
  <c r="P31" i="18"/>
  <c r="Q31" i="18"/>
  <c r="B31" i="18"/>
  <c r="L15" i="18"/>
  <c r="M15" i="18"/>
  <c r="N15" i="18"/>
  <c r="O15" i="18"/>
  <c r="P15" i="18"/>
  <c r="Q15" i="18"/>
  <c r="B15" i="18"/>
  <c r="L32" i="18"/>
  <c r="M32" i="18"/>
  <c r="N32" i="18"/>
  <c r="O32" i="18"/>
  <c r="P32" i="18"/>
  <c r="Q32" i="18"/>
  <c r="B32" i="18"/>
  <c r="L33" i="18"/>
  <c r="M33" i="18"/>
  <c r="N33" i="18"/>
  <c r="O33" i="18"/>
  <c r="P33" i="18"/>
  <c r="Q33" i="18"/>
  <c r="B33" i="18"/>
  <c r="L34" i="18"/>
  <c r="M34" i="18"/>
  <c r="N34" i="18"/>
  <c r="O34" i="18"/>
  <c r="P34" i="18"/>
  <c r="Q34" i="18"/>
  <c r="B34" i="18"/>
  <c r="L35" i="18"/>
  <c r="M35" i="18"/>
  <c r="N35" i="18"/>
  <c r="O35" i="18"/>
  <c r="P35" i="18"/>
  <c r="Q35" i="18"/>
  <c r="B35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C5" i="19"/>
  <c r="C8" i="19"/>
  <c r="I1" i="19"/>
  <c r="F3" i="19"/>
  <c r="J3" i="19"/>
  <c r="I3" i="19"/>
  <c r="K3" i="19"/>
  <c r="F4" i="19"/>
  <c r="J4" i="19"/>
  <c r="I4" i="19"/>
  <c r="K4" i="19"/>
  <c r="F5" i="19"/>
  <c r="J5" i="19"/>
  <c r="I5" i="19"/>
  <c r="K5" i="19"/>
  <c r="F6" i="19"/>
  <c r="J6" i="19"/>
  <c r="I6" i="19"/>
  <c r="K6" i="19"/>
  <c r="F7" i="19"/>
  <c r="J7" i="19"/>
  <c r="I7" i="19"/>
  <c r="K7" i="19"/>
  <c r="F8" i="19"/>
  <c r="J8" i="19"/>
  <c r="I8" i="19"/>
  <c r="K8" i="19"/>
  <c r="F9" i="19"/>
  <c r="J9" i="19"/>
  <c r="I9" i="19"/>
  <c r="K9" i="19"/>
  <c r="F10" i="19"/>
  <c r="J10" i="19"/>
  <c r="I10" i="19"/>
  <c r="K10" i="19"/>
  <c r="F11" i="19"/>
  <c r="J11" i="19"/>
  <c r="I11" i="19"/>
  <c r="K11" i="19"/>
  <c r="F12" i="19"/>
  <c r="J12" i="19"/>
  <c r="I12" i="19"/>
  <c r="K12" i="19"/>
  <c r="F13" i="19"/>
  <c r="J13" i="19"/>
  <c r="I13" i="19"/>
  <c r="K13" i="19"/>
  <c r="F14" i="19"/>
  <c r="J14" i="19"/>
  <c r="I14" i="19"/>
  <c r="K14" i="19"/>
  <c r="F15" i="19"/>
  <c r="J15" i="19"/>
  <c r="I15" i="19"/>
  <c r="K15" i="19"/>
  <c r="F16" i="19"/>
  <c r="J16" i="19"/>
  <c r="I16" i="19"/>
  <c r="K16" i="19"/>
  <c r="F17" i="19"/>
  <c r="J17" i="19"/>
  <c r="I17" i="19"/>
  <c r="K17" i="19"/>
  <c r="F18" i="19"/>
  <c r="J18" i="19"/>
  <c r="I18" i="19"/>
  <c r="K18" i="19"/>
  <c r="F19" i="19"/>
  <c r="J19" i="19"/>
  <c r="I19" i="19"/>
  <c r="K19" i="19"/>
  <c r="F20" i="19"/>
  <c r="J20" i="19"/>
  <c r="I20" i="19"/>
  <c r="K20" i="19"/>
  <c r="F21" i="19"/>
  <c r="J21" i="19"/>
  <c r="I21" i="19"/>
  <c r="K21" i="19"/>
  <c r="F22" i="19"/>
  <c r="J22" i="19"/>
  <c r="I22" i="19"/>
  <c r="K22" i="19"/>
  <c r="F23" i="19"/>
  <c r="J23" i="19"/>
  <c r="I23" i="19"/>
  <c r="K23" i="19"/>
  <c r="F24" i="19"/>
  <c r="J24" i="19"/>
  <c r="I24" i="19"/>
  <c r="K24" i="19"/>
  <c r="F25" i="19"/>
  <c r="J25" i="19"/>
  <c r="I25" i="19"/>
  <c r="K25" i="19"/>
  <c r="F26" i="19"/>
  <c r="J26" i="19"/>
  <c r="I26" i="19"/>
  <c r="K26" i="19"/>
  <c r="F27" i="19"/>
  <c r="J27" i="19"/>
  <c r="I27" i="19"/>
  <c r="K27" i="19"/>
  <c r="F28" i="19"/>
  <c r="J28" i="19"/>
  <c r="I28" i="19"/>
  <c r="K28" i="19"/>
  <c r="F29" i="19"/>
  <c r="J29" i="19"/>
  <c r="I29" i="19"/>
  <c r="K29" i="19"/>
  <c r="F30" i="19"/>
  <c r="J30" i="19"/>
  <c r="I30" i="19"/>
  <c r="K30" i="19"/>
  <c r="F31" i="19"/>
  <c r="J31" i="19"/>
  <c r="I31" i="19"/>
  <c r="K31" i="19"/>
  <c r="F32" i="19"/>
  <c r="J32" i="19"/>
  <c r="I32" i="19"/>
  <c r="K32" i="19"/>
  <c r="F33" i="19"/>
  <c r="J33" i="19"/>
  <c r="I33" i="19"/>
  <c r="K33" i="19"/>
  <c r="F34" i="19"/>
  <c r="J34" i="19"/>
  <c r="I34" i="19"/>
  <c r="K34" i="19"/>
  <c r="F35" i="19"/>
  <c r="J35" i="19"/>
  <c r="I35" i="19"/>
  <c r="K35" i="19"/>
  <c r="F36" i="19"/>
  <c r="J36" i="19"/>
  <c r="I36" i="19"/>
  <c r="K36" i="19"/>
  <c r="F37" i="19"/>
  <c r="J37" i="19"/>
  <c r="I37" i="19"/>
  <c r="K37" i="19"/>
  <c r="F38" i="19"/>
  <c r="J38" i="19"/>
  <c r="I38" i="19"/>
  <c r="K38" i="19"/>
  <c r="F39" i="19"/>
  <c r="J39" i="19"/>
  <c r="I39" i="19"/>
  <c r="K39" i="19"/>
  <c r="F40" i="19"/>
  <c r="J40" i="19"/>
  <c r="I40" i="19"/>
  <c r="K40" i="19"/>
  <c r="F41" i="19"/>
  <c r="J41" i="19"/>
  <c r="I41" i="19"/>
  <c r="K41" i="19"/>
  <c r="F42" i="19"/>
  <c r="J42" i="19"/>
  <c r="I42" i="19"/>
  <c r="K42" i="19"/>
  <c r="F43" i="19"/>
  <c r="J43" i="19"/>
  <c r="I43" i="19"/>
  <c r="K43" i="19"/>
  <c r="F44" i="19"/>
  <c r="J44" i="19"/>
  <c r="I44" i="19"/>
  <c r="K44" i="19"/>
  <c r="F45" i="19"/>
  <c r="J45" i="19"/>
  <c r="I45" i="19"/>
  <c r="K45" i="19"/>
  <c r="F46" i="19"/>
  <c r="J46" i="19"/>
  <c r="I46" i="19"/>
  <c r="K46" i="19"/>
  <c r="F47" i="19"/>
  <c r="J47" i="19"/>
  <c r="I47" i="19"/>
  <c r="K47" i="19"/>
  <c r="F48" i="19"/>
  <c r="J48" i="19"/>
  <c r="I48" i="19"/>
  <c r="K48" i="19"/>
  <c r="F49" i="19"/>
  <c r="J49" i="19"/>
  <c r="I49" i="19"/>
  <c r="K49" i="19"/>
  <c r="F50" i="19"/>
  <c r="J50" i="19"/>
  <c r="I50" i="19"/>
  <c r="K50" i="19"/>
  <c r="F51" i="19"/>
  <c r="J51" i="19"/>
  <c r="I51" i="19"/>
  <c r="K51" i="19"/>
  <c r="F52" i="19"/>
  <c r="J52" i="19"/>
  <c r="I52" i="19"/>
  <c r="K52" i="19"/>
  <c r="F53" i="19"/>
  <c r="J53" i="19"/>
  <c r="I53" i="19"/>
  <c r="K53" i="19"/>
  <c r="F54" i="19"/>
  <c r="J54" i="19"/>
  <c r="I54" i="19"/>
  <c r="K54" i="19"/>
  <c r="F55" i="19"/>
  <c r="J55" i="19"/>
  <c r="I55" i="19"/>
  <c r="K55" i="19"/>
  <c r="F56" i="19"/>
  <c r="J56" i="19"/>
  <c r="I56" i="19"/>
  <c r="K56" i="19"/>
  <c r="F57" i="19"/>
  <c r="J57" i="19"/>
  <c r="I57" i="19"/>
  <c r="K57" i="19"/>
  <c r="F58" i="19"/>
  <c r="J58" i="19"/>
  <c r="I58" i="19"/>
  <c r="K58" i="19"/>
  <c r="F59" i="19"/>
  <c r="J59" i="19"/>
  <c r="I59" i="19"/>
  <c r="K59" i="19"/>
  <c r="F60" i="19"/>
  <c r="J60" i="19"/>
  <c r="I60" i="19"/>
  <c r="K60" i="19"/>
  <c r="F61" i="19"/>
  <c r="J61" i="19"/>
  <c r="I61" i="19"/>
  <c r="K61" i="19"/>
  <c r="F62" i="19"/>
  <c r="J62" i="19"/>
  <c r="I62" i="19"/>
  <c r="K62" i="19"/>
  <c r="F63" i="19"/>
  <c r="J63" i="19"/>
  <c r="I63" i="19"/>
  <c r="K63" i="19"/>
  <c r="F64" i="19"/>
  <c r="J64" i="19"/>
  <c r="I64" i="19"/>
  <c r="K64" i="19"/>
  <c r="F65" i="19"/>
  <c r="J65" i="19"/>
  <c r="I65" i="19"/>
  <c r="K65" i="19"/>
  <c r="K66" i="19"/>
  <c r="L65" i="19"/>
  <c r="H65" i="19"/>
  <c r="G65" i="19"/>
  <c r="L64" i="19"/>
  <c r="H64" i="19"/>
  <c r="G64" i="19"/>
  <c r="L63" i="19"/>
  <c r="H63" i="19"/>
  <c r="G63" i="19"/>
  <c r="H62" i="19"/>
  <c r="G62" i="19"/>
  <c r="H61" i="19"/>
  <c r="G61" i="19"/>
  <c r="H60" i="19"/>
  <c r="G60" i="19"/>
  <c r="H59" i="19"/>
  <c r="G59" i="19"/>
  <c r="H58" i="19"/>
  <c r="G58" i="19"/>
  <c r="H57" i="19"/>
  <c r="G57" i="19"/>
  <c r="H56" i="19"/>
  <c r="G56" i="19"/>
  <c r="H55" i="19"/>
  <c r="G55" i="19"/>
  <c r="H54" i="19"/>
  <c r="G54" i="19"/>
  <c r="H53" i="19"/>
  <c r="G53" i="19"/>
  <c r="H52" i="19"/>
  <c r="G52" i="19"/>
  <c r="H51" i="19"/>
  <c r="G51" i="19"/>
  <c r="H50" i="19"/>
  <c r="G50" i="19"/>
  <c r="H49" i="19"/>
  <c r="G49" i="19"/>
  <c r="H48" i="19"/>
  <c r="G48" i="19"/>
  <c r="H47" i="19"/>
  <c r="G47" i="19"/>
  <c r="H46" i="19"/>
  <c r="G46" i="19"/>
  <c r="H45" i="19"/>
  <c r="G45" i="19"/>
  <c r="H44" i="19"/>
  <c r="G44" i="19"/>
  <c r="H43" i="19"/>
  <c r="G43" i="19"/>
  <c r="H42" i="19"/>
  <c r="G42" i="19"/>
  <c r="H41" i="19"/>
  <c r="G41" i="19"/>
  <c r="H40" i="19"/>
  <c r="G40" i="19"/>
  <c r="H39" i="19"/>
  <c r="G39" i="19"/>
  <c r="H38" i="19"/>
  <c r="G38" i="19"/>
  <c r="H37" i="19"/>
  <c r="G37" i="19"/>
  <c r="H36" i="19"/>
  <c r="G36" i="19"/>
  <c r="H35" i="19"/>
  <c r="G35" i="19"/>
  <c r="H34" i="19"/>
  <c r="G34" i="19"/>
  <c r="H33" i="19"/>
  <c r="G33" i="19"/>
  <c r="H32" i="19"/>
  <c r="G32" i="19"/>
  <c r="H31" i="19"/>
  <c r="G31" i="19"/>
  <c r="H30" i="19"/>
  <c r="G30" i="19"/>
  <c r="H29" i="19"/>
  <c r="G29" i="19"/>
  <c r="H28" i="19"/>
  <c r="G28" i="19"/>
  <c r="H27" i="19"/>
  <c r="G27" i="19"/>
  <c r="H26" i="19"/>
  <c r="G26" i="19"/>
  <c r="H25" i="19"/>
  <c r="G25" i="19"/>
  <c r="H24" i="19"/>
  <c r="G24" i="19"/>
  <c r="H23" i="19"/>
  <c r="G23" i="19"/>
  <c r="H22" i="19"/>
  <c r="G22" i="19"/>
  <c r="H21" i="19"/>
  <c r="G21" i="19"/>
  <c r="H20" i="19"/>
  <c r="G20" i="19"/>
  <c r="H19" i="19"/>
  <c r="G19" i="19"/>
  <c r="H18" i="19"/>
  <c r="G18" i="19"/>
  <c r="H17" i="19"/>
  <c r="G17" i="19"/>
  <c r="H16" i="19"/>
  <c r="G16" i="19"/>
  <c r="C4" i="19"/>
  <c r="C6" i="19"/>
  <c r="C7" i="19"/>
  <c r="S3" i="18"/>
  <c r="S4" i="18"/>
  <c r="S5" i="18"/>
  <c r="S6" i="18"/>
  <c r="S7" i="18"/>
  <c r="S8" i="18"/>
  <c r="S9" i="18"/>
  <c r="S36" i="18"/>
  <c r="S37" i="18"/>
  <c r="S38" i="18"/>
  <c r="S16" i="18"/>
  <c r="S39" i="18"/>
  <c r="S10" i="18"/>
  <c r="S11" i="18"/>
  <c r="S17" i="18"/>
  <c r="S12" i="18"/>
  <c r="S18" i="18"/>
  <c r="S19" i="18"/>
  <c r="S20" i="18"/>
  <c r="S21" i="18"/>
  <c r="S22" i="18"/>
  <c r="S23" i="18"/>
  <c r="S24" i="18"/>
  <c r="S25" i="18"/>
  <c r="S26" i="18"/>
  <c r="S27" i="18"/>
  <c r="S28" i="18"/>
  <c r="S13" i="18"/>
  <c r="S29" i="18"/>
  <c r="S30" i="18"/>
  <c r="S40" i="18"/>
  <c r="S14" i="18"/>
  <c r="S31" i="18"/>
  <c r="S15" i="18"/>
  <c r="S32" i="18"/>
  <c r="S33" i="18"/>
  <c r="S34" i="18"/>
  <c r="S35" i="18"/>
  <c r="L41" i="18"/>
  <c r="M41" i="18"/>
  <c r="N41" i="18"/>
  <c r="O41" i="18"/>
  <c r="P41" i="18"/>
  <c r="Q41" i="18"/>
  <c r="S41" i="18"/>
  <c r="L42" i="18"/>
  <c r="M42" i="18"/>
  <c r="N42" i="18"/>
  <c r="O42" i="18"/>
  <c r="P42" i="18"/>
  <c r="Q42" i="18"/>
  <c r="S42" i="18"/>
  <c r="L43" i="18"/>
  <c r="M43" i="18"/>
  <c r="N43" i="18"/>
  <c r="O43" i="18"/>
  <c r="P43" i="18"/>
  <c r="Q43" i="18"/>
  <c r="S43" i="18"/>
  <c r="L44" i="18"/>
  <c r="M44" i="18"/>
  <c r="N44" i="18"/>
  <c r="O44" i="18"/>
  <c r="P44" i="18"/>
  <c r="Q44" i="18"/>
  <c r="S44" i="18"/>
  <c r="L45" i="18"/>
  <c r="M45" i="18"/>
  <c r="N45" i="18"/>
  <c r="O45" i="18"/>
  <c r="P45" i="18"/>
  <c r="Q45" i="18"/>
  <c r="S45" i="18"/>
  <c r="L46" i="18"/>
  <c r="M46" i="18"/>
  <c r="N46" i="18"/>
  <c r="O46" i="18"/>
  <c r="P46" i="18"/>
  <c r="Q46" i="18"/>
  <c r="S46" i="18"/>
  <c r="L47" i="18"/>
  <c r="M47" i="18"/>
  <c r="N47" i="18"/>
  <c r="O47" i="18"/>
  <c r="P47" i="18"/>
  <c r="Q47" i="18"/>
  <c r="S47" i="18"/>
  <c r="L48" i="18"/>
  <c r="M48" i="18"/>
  <c r="N48" i="18"/>
  <c r="O48" i="18"/>
  <c r="P48" i="18"/>
  <c r="Q48" i="18"/>
  <c r="S48" i="18"/>
  <c r="L49" i="18"/>
  <c r="M49" i="18"/>
  <c r="N49" i="18"/>
  <c r="O49" i="18"/>
  <c r="P49" i="18"/>
  <c r="Q49" i="18"/>
  <c r="S49" i="18"/>
  <c r="L50" i="18"/>
  <c r="M50" i="18"/>
  <c r="N50" i="18"/>
  <c r="O50" i="18"/>
  <c r="P50" i="18"/>
  <c r="Q50" i="18"/>
  <c r="S50" i="18"/>
  <c r="L51" i="18"/>
  <c r="M51" i="18"/>
  <c r="N51" i="18"/>
  <c r="O51" i="18"/>
  <c r="P51" i="18"/>
  <c r="Q51" i="18"/>
  <c r="S51" i="18"/>
  <c r="L52" i="18"/>
  <c r="M52" i="18"/>
  <c r="N52" i="18"/>
  <c r="O52" i="18"/>
  <c r="P52" i="18"/>
  <c r="Q52" i="18"/>
  <c r="S52" i="18"/>
  <c r="L53" i="18"/>
  <c r="M53" i="18"/>
  <c r="N53" i="18"/>
  <c r="O53" i="18"/>
  <c r="P53" i="18"/>
  <c r="Q53" i="18"/>
  <c r="S53" i="18"/>
  <c r="L54" i="18"/>
  <c r="M54" i="18"/>
  <c r="N54" i="18"/>
  <c r="O54" i="18"/>
  <c r="P54" i="18"/>
  <c r="Q54" i="18"/>
  <c r="S54" i="18"/>
  <c r="L55" i="18"/>
  <c r="M55" i="18"/>
  <c r="N55" i="18"/>
  <c r="O55" i="18"/>
  <c r="P55" i="18"/>
  <c r="Q55" i="18"/>
  <c r="S55" i="18"/>
  <c r="L56" i="18"/>
  <c r="M56" i="18"/>
  <c r="N56" i="18"/>
  <c r="O56" i="18"/>
  <c r="P56" i="18"/>
  <c r="Q56" i="18"/>
  <c r="S56" i="18"/>
  <c r="L57" i="18"/>
  <c r="M57" i="18"/>
  <c r="N57" i="18"/>
  <c r="O57" i="18"/>
  <c r="P57" i="18"/>
  <c r="Q57" i="18"/>
  <c r="S57" i="18"/>
  <c r="L58" i="18"/>
  <c r="M58" i="18"/>
  <c r="N58" i="18"/>
  <c r="O58" i="18"/>
  <c r="P58" i="18"/>
  <c r="Q58" i="18"/>
  <c r="S58" i="18"/>
  <c r="L59" i="18"/>
  <c r="M59" i="18"/>
  <c r="N59" i="18"/>
  <c r="O59" i="18"/>
  <c r="P59" i="18"/>
  <c r="Q59" i="18"/>
  <c r="S59" i="18"/>
  <c r="L60" i="18"/>
  <c r="M60" i="18"/>
  <c r="N60" i="18"/>
  <c r="O60" i="18"/>
  <c r="P60" i="18"/>
  <c r="Q60" i="18"/>
  <c r="S60" i="18"/>
  <c r="L61" i="18"/>
  <c r="M61" i="18"/>
  <c r="N61" i="18"/>
  <c r="O61" i="18"/>
  <c r="P61" i="18"/>
  <c r="Q61" i="18"/>
  <c r="S61" i="18"/>
  <c r="L62" i="18"/>
  <c r="M62" i="18"/>
  <c r="N62" i="18"/>
  <c r="O62" i="18"/>
  <c r="P62" i="18"/>
  <c r="Q62" i="18"/>
  <c r="S62" i="18"/>
  <c r="L63" i="18"/>
  <c r="M63" i="18"/>
  <c r="N63" i="18"/>
  <c r="O63" i="18"/>
  <c r="P63" i="18"/>
  <c r="Q63" i="18"/>
  <c r="S63" i="18"/>
  <c r="L64" i="18"/>
  <c r="M64" i="18"/>
  <c r="N64" i="18"/>
  <c r="O64" i="18"/>
  <c r="P64" i="18"/>
  <c r="Q64" i="18"/>
  <c r="S64" i="18"/>
  <c r="L65" i="18"/>
  <c r="M65" i="18"/>
  <c r="N65" i="18"/>
  <c r="O65" i="18"/>
  <c r="P65" i="18"/>
  <c r="Q65" i="18"/>
  <c r="S65" i="18"/>
  <c r="L66" i="18"/>
  <c r="M66" i="18"/>
  <c r="N66" i="18"/>
  <c r="O66" i="18"/>
  <c r="P66" i="18"/>
  <c r="Q66" i="18"/>
  <c r="S66" i="18"/>
  <c r="L67" i="18"/>
  <c r="M67" i="18"/>
  <c r="N67" i="18"/>
  <c r="O67" i="18"/>
  <c r="P67" i="18"/>
  <c r="Q67" i="18"/>
  <c r="S67" i="18"/>
  <c r="L68" i="18"/>
  <c r="M68" i="18"/>
  <c r="N68" i="18"/>
  <c r="O68" i="18"/>
  <c r="P68" i="18"/>
  <c r="Q68" i="18"/>
  <c r="S68" i="18"/>
  <c r="L69" i="18"/>
  <c r="M69" i="18"/>
  <c r="N69" i="18"/>
  <c r="O69" i="18"/>
  <c r="P69" i="18"/>
  <c r="Q69" i="18"/>
  <c r="S69" i="18"/>
  <c r="L70" i="18"/>
  <c r="M70" i="18"/>
  <c r="N70" i="18"/>
  <c r="O70" i="18"/>
  <c r="P70" i="18"/>
  <c r="Q70" i="18"/>
  <c r="S70" i="18"/>
  <c r="L71" i="18"/>
  <c r="M71" i="18"/>
  <c r="N71" i="18"/>
  <c r="O71" i="18"/>
  <c r="P71" i="18"/>
  <c r="Q71" i="18"/>
  <c r="S71" i="18"/>
  <c r="L72" i="18"/>
  <c r="M72" i="18"/>
  <c r="N72" i="18"/>
  <c r="O72" i="18"/>
  <c r="P72" i="18"/>
  <c r="Q72" i="18"/>
  <c r="S72" i="18"/>
  <c r="L73" i="18"/>
  <c r="M73" i="18"/>
  <c r="N73" i="18"/>
  <c r="O73" i="18"/>
  <c r="P73" i="18"/>
  <c r="Q73" i="18"/>
  <c r="S73" i="18"/>
  <c r="L74" i="18"/>
  <c r="M74" i="18"/>
  <c r="N74" i="18"/>
  <c r="O74" i="18"/>
  <c r="P74" i="18"/>
  <c r="Q74" i="18"/>
  <c r="S74" i="18"/>
  <c r="L75" i="18"/>
  <c r="M75" i="18"/>
  <c r="N75" i="18"/>
  <c r="O75" i="18"/>
  <c r="P75" i="18"/>
  <c r="Q75" i="18"/>
  <c r="S75" i="18"/>
  <c r="L76" i="18"/>
  <c r="M76" i="18"/>
  <c r="N76" i="18"/>
  <c r="O76" i="18"/>
  <c r="P76" i="18"/>
  <c r="Q76" i="18"/>
  <c r="S76" i="18"/>
  <c r="L77" i="18"/>
  <c r="M77" i="18"/>
  <c r="N77" i="18"/>
  <c r="O77" i="18"/>
  <c r="P77" i="18"/>
  <c r="Q77" i="18"/>
  <c r="S77" i="18"/>
  <c r="L78" i="18"/>
  <c r="M78" i="18"/>
  <c r="N78" i="18"/>
  <c r="O78" i="18"/>
  <c r="P78" i="18"/>
  <c r="Q78" i="18"/>
  <c r="S78" i="18"/>
  <c r="L79" i="18"/>
  <c r="M79" i="18"/>
  <c r="N79" i="18"/>
  <c r="O79" i="18"/>
  <c r="P79" i="18"/>
  <c r="Q79" i="18"/>
  <c r="S79" i="18"/>
  <c r="L80" i="18"/>
  <c r="M80" i="18"/>
  <c r="N80" i="18"/>
  <c r="O80" i="18"/>
  <c r="P80" i="18"/>
  <c r="Q80" i="18"/>
  <c r="S80" i="18"/>
  <c r="L81" i="18"/>
  <c r="M81" i="18"/>
  <c r="N81" i="18"/>
  <c r="O81" i="18"/>
  <c r="P81" i="18"/>
  <c r="Q81" i="18"/>
  <c r="S81" i="18"/>
  <c r="L82" i="18"/>
  <c r="M82" i="18"/>
  <c r="N82" i="18"/>
  <c r="O82" i="18"/>
  <c r="P82" i="18"/>
  <c r="Q82" i="18"/>
  <c r="S82" i="18"/>
  <c r="L83" i="18"/>
  <c r="M83" i="18"/>
  <c r="N83" i="18"/>
  <c r="O83" i="18"/>
  <c r="P83" i="18"/>
  <c r="Q83" i="18"/>
  <c r="S83" i="18"/>
  <c r="L84" i="18"/>
  <c r="M84" i="18"/>
  <c r="N84" i="18"/>
  <c r="O84" i="18"/>
  <c r="P84" i="18"/>
  <c r="Q84" i="18"/>
  <c r="S84" i="18"/>
  <c r="L85" i="18"/>
  <c r="M85" i="18"/>
  <c r="N85" i="18"/>
  <c r="O85" i="18"/>
  <c r="P85" i="18"/>
  <c r="Q85" i="18"/>
  <c r="S85" i="18"/>
  <c r="L86" i="18"/>
  <c r="M86" i="18"/>
  <c r="N86" i="18"/>
  <c r="O86" i="18"/>
  <c r="P86" i="18"/>
  <c r="Q86" i="18"/>
  <c r="S86" i="18"/>
  <c r="L87" i="18"/>
  <c r="M87" i="18"/>
  <c r="N87" i="18"/>
  <c r="O87" i="18"/>
  <c r="P87" i="18"/>
  <c r="Q87" i="18"/>
  <c r="S87" i="18"/>
  <c r="L88" i="18"/>
  <c r="M88" i="18"/>
  <c r="N88" i="18"/>
  <c r="O88" i="18"/>
  <c r="P88" i="18"/>
  <c r="Q88" i="18"/>
  <c r="S88" i="18"/>
  <c r="L89" i="18"/>
  <c r="M89" i="18"/>
  <c r="N89" i="18"/>
  <c r="O89" i="18"/>
  <c r="P89" i="18"/>
  <c r="Q89" i="18"/>
  <c r="S89" i="18"/>
  <c r="L90" i="18"/>
  <c r="M90" i="18"/>
  <c r="N90" i="18"/>
  <c r="O90" i="18"/>
  <c r="P90" i="18"/>
  <c r="Q90" i="18"/>
  <c r="S90" i="18"/>
  <c r="L91" i="18"/>
  <c r="M91" i="18"/>
  <c r="N91" i="18"/>
  <c r="O91" i="18"/>
  <c r="P91" i="18"/>
  <c r="Q91" i="18"/>
  <c r="S91" i="18"/>
  <c r="L92" i="18"/>
  <c r="M92" i="18"/>
  <c r="N92" i="18"/>
  <c r="O92" i="18"/>
  <c r="P92" i="18"/>
  <c r="Q92" i="18"/>
  <c r="S92" i="18"/>
  <c r="L93" i="18"/>
  <c r="M93" i="18"/>
  <c r="N93" i="18"/>
  <c r="O93" i="18"/>
  <c r="P93" i="18"/>
  <c r="Q93" i="18"/>
  <c r="S93" i="18"/>
  <c r="L94" i="18"/>
  <c r="M94" i="18"/>
  <c r="N94" i="18"/>
  <c r="O94" i="18"/>
  <c r="P94" i="18"/>
  <c r="Q94" i="18"/>
  <c r="S94" i="18"/>
  <c r="L95" i="18"/>
  <c r="M95" i="18"/>
  <c r="N95" i="18"/>
  <c r="O95" i="18"/>
  <c r="P95" i="18"/>
  <c r="Q95" i="18"/>
  <c r="S95" i="18"/>
  <c r="L96" i="18"/>
  <c r="M96" i="18"/>
  <c r="N96" i="18"/>
  <c r="O96" i="18"/>
  <c r="P96" i="18"/>
  <c r="Q96" i="18"/>
  <c r="S96" i="18"/>
  <c r="L97" i="18"/>
  <c r="M97" i="18"/>
  <c r="N97" i="18"/>
  <c r="O97" i="18"/>
  <c r="P97" i="18"/>
  <c r="Q97" i="18"/>
  <c r="S97" i="18"/>
  <c r="L98" i="18"/>
  <c r="M98" i="18"/>
  <c r="N98" i="18"/>
  <c r="O98" i="18"/>
  <c r="P98" i="18"/>
  <c r="Q98" i="18"/>
  <c r="S98" i="18"/>
  <c r="L99" i="18"/>
  <c r="M99" i="18"/>
  <c r="N99" i="18"/>
  <c r="O99" i="18"/>
  <c r="P99" i="18"/>
  <c r="Q99" i="18"/>
  <c r="S99" i="18"/>
  <c r="L100" i="18"/>
  <c r="M100" i="18"/>
  <c r="N100" i="18"/>
  <c r="O100" i="18"/>
  <c r="P100" i="18"/>
  <c r="Q100" i="18"/>
  <c r="S100" i="18"/>
  <c r="L101" i="18"/>
  <c r="M101" i="18"/>
  <c r="N101" i="18"/>
  <c r="O101" i="18"/>
  <c r="P101" i="18"/>
  <c r="Q101" i="18"/>
  <c r="S101" i="18"/>
  <c r="L102" i="18"/>
  <c r="M102" i="18"/>
  <c r="N102" i="18"/>
  <c r="O102" i="18"/>
  <c r="P102" i="18"/>
  <c r="Q102" i="18"/>
  <c r="S102" i="18"/>
  <c r="L103" i="18"/>
  <c r="M103" i="18"/>
  <c r="N103" i="18"/>
  <c r="O103" i="18"/>
  <c r="P103" i="18"/>
  <c r="Q103" i="18"/>
  <c r="S103" i="18"/>
  <c r="L104" i="18"/>
  <c r="M104" i="18"/>
  <c r="N104" i="18"/>
  <c r="O104" i="18"/>
  <c r="P104" i="18"/>
  <c r="Q104" i="18"/>
  <c r="S104" i="18"/>
  <c r="L105" i="18"/>
  <c r="M105" i="18"/>
  <c r="N105" i="18"/>
  <c r="O105" i="18"/>
  <c r="P105" i="18"/>
  <c r="Q105" i="18"/>
  <c r="S105" i="18"/>
  <c r="L106" i="18"/>
  <c r="M106" i="18"/>
  <c r="N106" i="18"/>
  <c r="O106" i="18"/>
  <c r="P106" i="18"/>
  <c r="Q106" i="18"/>
  <c r="S106" i="18"/>
  <c r="L107" i="18"/>
  <c r="M107" i="18"/>
  <c r="N107" i="18"/>
  <c r="O107" i="18"/>
  <c r="P107" i="18"/>
  <c r="Q107" i="18"/>
  <c r="S107" i="18"/>
  <c r="L108" i="18"/>
  <c r="M108" i="18"/>
  <c r="N108" i="18"/>
  <c r="O108" i="18"/>
  <c r="P108" i="18"/>
  <c r="Q108" i="18"/>
  <c r="S108" i="18"/>
  <c r="L109" i="18"/>
  <c r="M109" i="18"/>
  <c r="N109" i="18"/>
  <c r="O109" i="18"/>
  <c r="P109" i="18"/>
  <c r="Q109" i="18"/>
  <c r="S109" i="18"/>
  <c r="L110" i="18"/>
  <c r="M110" i="18"/>
  <c r="N110" i="18"/>
  <c r="O110" i="18"/>
  <c r="P110" i="18"/>
  <c r="Q110" i="18"/>
  <c r="S110" i="18"/>
  <c r="L111" i="18"/>
  <c r="M111" i="18"/>
  <c r="N111" i="18"/>
  <c r="O111" i="18"/>
  <c r="P111" i="18"/>
  <c r="Q111" i="18"/>
  <c r="S111" i="18"/>
  <c r="L112" i="18"/>
  <c r="M112" i="18"/>
  <c r="N112" i="18"/>
  <c r="O112" i="18"/>
  <c r="P112" i="18"/>
  <c r="Q112" i="18"/>
  <c r="S112" i="18"/>
  <c r="L113" i="18"/>
  <c r="M113" i="18"/>
  <c r="N113" i="18"/>
  <c r="O113" i="18"/>
  <c r="P113" i="18"/>
  <c r="Q113" i="18"/>
  <c r="S113" i="18"/>
  <c r="L114" i="18"/>
  <c r="M114" i="18"/>
  <c r="N114" i="18"/>
  <c r="O114" i="18"/>
  <c r="P114" i="18"/>
  <c r="Q114" i="18"/>
  <c r="S114" i="18"/>
  <c r="L115" i="18"/>
  <c r="M115" i="18"/>
  <c r="N115" i="18"/>
  <c r="O115" i="18"/>
  <c r="P115" i="18"/>
  <c r="Q115" i="18"/>
  <c r="S115" i="18"/>
  <c r="L116" i="18"/>
  <c r="M116" i="18"/>
  <c r="N116" i="18"/>
  <c r="O116" i="18"/>
  <c r="P116" i="18"/>
  <c r="Q116" i="18"/>
  <c r="S116" i="18"/>
  <c r="L117" i="18"/>
  <c r="M117" i="18"/>
  <c r="N117" i="18"/>
  <c r="O117" i="18"/>
  <c r="P117" i="18"/>
  <c r="Q117" i="18"/>
  <c r="S117" i="18"/>
  <c r="L118" i="18"/>
  <c r="M118" i="18"/>
  <c r="N118" i="18"/>
  <c r="O118" i="18"/>
  <c r="P118" i="18"/>
  <c r="Q118" i="18"/>
  <c r="S118" i="18"/>
  <c r="L119" i="18"/>
  <c r="M119" i="18"/>
  <c r="N119" i="18"/>
  <c r="O119" i="18"/>
  <c r="P119" i="18"/>
  <c r="Q119" i="18"/>
  <c r="S119" i="18"/>
  <c r="L120" i="18"/>
  <c r="M120" i="18"/>
  <c r="N120" i="18"/>
  <c r="O120" i="18"/>
  <c r="P120" i="18"/>
  <c r="Q120" i="18"/>
  <c r="S120" i="18"/>
  <c r="L121" i="18"/>
  <c r="M121" i="18"/>
  <c r="N121" i="18"/>
  <c r="O121" i="18"/>
  <c r="P121" i="18"/>
  <c r="Q121" i="18"/>
  <c r="S121" i="18"/>
  <c r="L122" i="18"/>
  <c r="M122" i="18"/>
  <c r="N122" i="18"/>
  <c r="O122" i="18"/>
  <c r="P122" i="18"/>
  <c r="Q122" i="18"/>
  <c r="S122" i="18"/>
  <c r="L123" i="18"/>
  <c r="M123" i="18"/>
  <c r="N123" i="18"/>
  <c r="O123" i="18"/>
  <c r="P123" i="18"/>
  <c r="Q123" i="18"/>
  <c r="S123" i="18"/>
  <c r="L124" i="18"/>
  <c r="M124" i="18"/>
  <c r="N124" i="18"/>
  <c r="O124" i="18"/>
  <c r="P124" i="18"/>
  <c r="Q124" i="18"/>
  <c r="S124" i="18"/>
  <c r="L125" i="18"/>
  <c r="M125" i="18"/>
  <c r="N125" i="18"/>
  <c r="O125" i="18"/>
  <c r="P125" i="18"/>
  <c r="Q125" i="18"/>
  <c r="S125" i="18"/>
  <c r="L126" i="18"/>
  <c r="M126" i="18"/>
  <c r="N126" i="18"/>
  <c r="O126" i="18"/>
  <c r="P126" i="18"/>
  <c r="Q126" i="18"/>
  <c r="S126" i="18"/>
  <c r="L127" i="18"/>
  <c r="M127" i="18"/>
  <c r="N127" i="18"/>
  <c r="O127" i="18"/>
  <c r="P127" i="18"/>
  <c r="Q127" i="18"/>
  <c r="S127" i="18"/>
  <c r="L128" i="18"/>
  <c r="M128" i="18"/>
  <c r="N128" i="18"/>
  <c r="O128" i="18"/>
  <c r="P128" i="18"/>
  <c r="Q128" i="18"/>
  <c r="S128" i="18"/>
  <c r="L129" i="18"/>
  <c r="M129" i="18"/>
  <c r="N129" i="18"/>
  <c r="O129" i="18"/>
  <c r="P129" i="18"/>
  <c r="Q129" i="18"/>
  <c r="S129" i="18"/>
  <c r="L130" i="18"/>
  <c r="M130" i="18"/>
  <c r="N130" i="18"/>
  <c r="O130" i="18"/>
  <c r="P130" i="18"/>
  <c r="Q130" i="18"/>
  <c r="S130" i="18"/>
  <c r="L131" i="18"/>
  <c r="M131" i="18"/>
  <c r="N131" i="18"/>
  <c r="O131" i="18"/>
  <c r="P131" i="18"/>
  <c r="Q131" i="18"/>
  <c r="S131" i="18"/>
  <c r="L132" i="18"/>
  <c r="M132" i="18"/>
  <c r="N132" i="18"/>
  <c r="O132" i="18"/>
  <c r="P132" i="18"/>
  <c r="Q132" i="18"/>
  <c r="S132" i="18"/>
  <c r="L133" i="18"/>
  <c r="M133" i="18"/>
  <c r="N133" i="18"/>
  <c r="O133" i="18"/>
  <c r="P133" i="18"/>
  <c r="Q133" i="18"/>
  <c r="S133" i="18"/>
  <c r="L134" i="18"/>
  <c r="M134" i="18"/>
  <c r="N134" i="18"/>
  <c r="O134" i="18"/>
  <c r="P134" i="18"/>
  <c r="Q134" i="18"/>
  <c r="S134" i="18"/>
  <c r="L135" i="18"/>
  <c r="M135" i="18"/>
  <c r="N135" i="18"/>
  <c r="O135" i="18"/>
  <c r="P135" i="18"/>
  <c r="Q135" i="18"/>
  <c r="S135" i="18"/>
  <c r="L136" i="18"/>
  <c r="M136" i="18"/>
  <c r="N136" i="18"/>
  <c r="O136" i="18"/>
  <c r="P136" i="18"/>
  <c r="Q136" i="18"/>
  <c r="S136" i="18"/>
  <c r="L137" i="18"/>
  <c r="M137" i="18"/>
  <c r="N137" i="18"/>
  <c r="O137" i="18"/>
  <c r="P137" i="18"/>
  <c r="Q137" i="18"/>
  <c r="S137" i="18"/>
  <c r="L138" i="18"/>
  <c r="M138" i="18"/>
  <c r="N138" i="18"/>
  <c r="O138" i="18"/>
  <c r="P138" i="18"/>
  <c r="Q138" i="18"/>
  <c r="S138" i="18"/>
  <c r="L139" i="18"/>
  <c r="M139" i="18"/>
  <c r="N139" i="18"/>
  <c r="O139" i="18"/>
  <c r="P139" i="18"/>
  <c r="Q139" i="18"/>
  <c r="S139" i="18"/>
  <c r="L140" i="18"/>
  <c r="M140" i="18"/>
  <c r="N140" i="18"/>
  <c r="O140" i="18"/>
  <c r="P140" i="18"/>
  <c r="Q140" i="18"/>
  <c r="S140" i="18"/>
  <c r="L141" i="18"/>
  <c r="M141" i="18"/>
  <c r="N141" i="18"/>
  <c r="O141" i="18"/>
  <c r="P141" i="18"/>
  <c r="Q141" i="18"/>
  <c r="S141" i="18"/>
  <c r="L142" i="18"/>
  <c r="M142" i="18"/>
  <c r="N142" i="18"/>
  <c r="O142" i="18"/>
  <c r="P142" i="18"/>
  <c r="Q142" i="18"/>
  <c r="S142" i="18"/>
  <c r="L143" i="18"/>
  <c r="M143" i="18"/>
  <c r="N143" i="18"/>
  <c r="O143" i="18"/>
  <c r="P143" i="18"/>
  <c r="Q143" i="18"/>
  <c r="S143" i="18"/>
  <c r="L144" i="18"/>
  <c r="M144" i="18"/>
  <c r="N144" i="18"/>
  <c r="O144" i="18"/>
  <c r="P144" i="18"/>
  <c r="Q144" i="18"/>
  <c r="S144" i="18"/>
  <c r="L145" i="18"/>
  <c r="M145" i="18"/>
  <c r="N145" i="18"/>
  <c r="O145" i="18"/>
  <c r="P145" i="18"/>
  <c r="Q145" i="18"/>
  <c r="S145" i="18"/>
  <c r="L146" i="18"/>
  <c r="M146" i="18"/>
  <c r="N146" i="18"/>
  <c r="O146" i="18"/>
  <c r="P146" i="18"/>
  <c r="Q146" i="18"/>
  <c r="S146" i="18"/>
  <c r="L147" i="18"/>
  <c r="M147" i="18"/>
  <c r="N147" i="18"/>
  <c r="O147" i="18"/>
  <c r="P147" i="18"/>
  <c r="Q147" i="18"/>
  <c r="S147" i="18"/>
  <c r="L148" i="18"/>
  <c r="M148" i="18"/>
  <c r="N148" i="18"/>
  <c r="O148" i="18"/>
  <c r="P148" i="18"/>
  <c r="Q148" i="18"/>
  <c r="S148" i="18"/>
  <c r="L149" i="18"/>
  <c r="M149" i="18"/>
  <c r="N149" i="18"/>
  <c r="O149" i="18"/>
  <c r="P149" i="18"/>
  <c r="Q149" i="18"/>
  <c r="S149" i="18"/>
  <c r="L150" i="18"/>
  <c r="M150" i="18"/>
  <c r="N150" i="18"/>
  <c r="O150" i="18"/>
  <c r="P150" i="18"/>
  <c r="Q150" i="18"/>
  <c r="S150" i="18"/>
  <c r="L151" i="18"/>
  <c r="M151" i="18"/>
  <c r="N151" i="18"/>
  <c r="O151" i="18"/>
  <c r="P151" i="18"/>
  <c r="Q151" i="18"/>
  <c r="S151" i="18"/>
  <c r="L152" i="18"/>
  <c r="M152" i="18"/>
  <c r="N152" i="18"/>
  <c r="O152" i="18"/>
  <c r="P152" i="18"/>
  <c r="Q152" i="18"/>
  <c r="S152" i="18"/>
  <c r="L153" i="18"/>
  <c r="M153" i="18"/>
  <c r="N153" i="18"/>
  <c r="O153" i="18"/>
  <c r="P153" i="18"/>
  <c r="Q153" i="18"/>
  <c r="S153" i="18"/>
  <c r="L154" i="18"/>
  <c r="M154" i="18"/>
  <c r="N154" i="18"/>
  <c r="O154" i="18"/>
  <c r="P154" i="18"/>
  <c r="Q154" i="18"/>
  <c r="S154" i="18"/>
  <c r="L155" i="18"/>
  <c r="M155" i="18"/>
  <c r="N155" i="18"/>
  <c r="O155" i="18"/>
  <c r="P155" i="18"/>
  <c r="Q155" i="18"/>
  <c r="S155" i="18"/>
  <c r="L156" i="18"/>
  <c r="M156" i="18"/>
  <c r="N156" i="18"/>
  <c r="O156" i="18"/>
  <c r="P156" i="18"/>
  <c r="Q156" i="18"/>
  <c r="S156" i="18"/>
  <c r="L157" i="18"/>
  <c r="M157" i="18"/>
  <c r="N157" i="18"/>
  <c r="O157" i="18"/>
  <c r="P157" i="18"/>
  <c r="Q157" i="18"/>
  <c r="S157" i="18"/>
  <c r="L158" i="18"/>
  <c r="M158" i="18"/>
  <c r="N158" i="18"/>
  <c r="O158" i="18"/>
  <c r="P158" i="18"/>
  <c r="Q158" i="18"/>
  <c r="S158" i="18"/>
  <c r="L159" i="18"/>
  <c r="M159" i="18"/>
  <c r="N159" i="18"/>
  <c r="O159" i="18"/>
  <c r="P159" i="18"/>
  <c r="Q159" i="18"/>
  <c r="S159" i="18"/>
  <c r="L160" i="18"/>
  <c r="M160" i="18"/>
  <c r="N160" i="18"/>
  <c r="O160" i="18"/>
  <c r="P160" i="18"/>
  <c r="Q160" i="18"/>
  <c r="S160" i="18"/>
  <c r="L161" i="18"/>
  <c r="M161" i="18"/>
  <c r="N161" i="18"/>
  <c r="O161" i="18"/>
  <c r="P161" i="18"/>
  <c r="Q161" i="18"/>
  <c r="S161" i="18"/>
  <c r="L162" i="18"/>
  <c r="M162" i="18"/>
  <c r="N162" i="18"/>
  <c r="O162" i="18"/>
  <c r="P162" i="18"/>
  <c r="Q162" i="18"/>
  <c r="S162" i="18"/>
  <c r="L163" i="18"/>
  <c r="M163" i="18"/>
  <c r="N163" i="18"/>
  <c r="O163" i="18"/>
  <c r="P163" i="18"/>
  <c r="Q163" i="18"/>
  <c r="S163" i="18"/>
  <c r="L164" i="18"/>
  <c r="M164" i="18"/>
  <c r="N164" i="18"/>
  <c r="O164" i="18"/>
  <c r="P164" i="18"/>
  <c r="Q164" i="18"/>
  <c r="S164" i="18"/>
  <c r="L165" i="18"/>
  <c r="M165" i="18"/>
  <c r="N165" i="18"/>
  <c r="O165" i="18"/>
  <c r="P165" i="18"/>
  <c r="Q165" i="18"/>
  <c r="S165" i="18"/>
  <c r="L166" i="18"/>
  <c r="M166" i="18"/>
  <c r="N166" i="18"/>
  <c r="O166" i="18"/>
  <c r="P166" i="18"/>
  <c r="Q166" i="18"/>
  <c r="S166" i="18"/>
  <c r="L167" i="18"/>
  <c r="M167" i="18"/>
  <c r="N167" i="18"/>
  <c r="O167" i="18"/>
  <c r="P167" i="18"/>
  <c r="Q167" i="18"/>
  <c r="S167" i="18"/>
  <c r="L168" i="18"/>
  <c r="M168" i="18"/>
  <c r="N168" i="18"/>
  <c r="O168" i="18"/>
  <c r="P168" i="18"/>
  <c r="Q168" i="18"/>
  <c r="S168" i="18"/>
  <c r="L169" i="18"/>
  <c r="M169" i="18"/>
  <c r="N169" i="18"/>
  <c r="O169" i="18"/>
  <c r="P169" i="18"/>
  <c r="Q169" i="18"/>
  <c r="S169" i="18"/>
  <c r="L170" i="18"/>
  <c r="M170" i="18"/>
  <c r="N170" i="18"/>
  <c r="O170" i="18"/>
  <c r="P170" i="18"/>
  <c r="Q170" i="18"/>
  <c r="S170" i="18"/>
  <c r="L171" i="18"/>
  <c r="M171" i="18"/>
  <c r="N171" i="18"/>
  <c r="O171" i="18"/>
  <c r="P171" i="18"/>
  <c r="Q171" i="18"/>
  <c r="S171" i="18"/>
  <c r="L172" i="18"/>
  <c r="M172" i="18"/>
  <c r="N172" i="18"/>
  <c r="O172" i="18"/>
  <c r="P172" i="18"/>
  <c r="Q172" i="18"/>
  <c r="S172" i="18"/>
  <c r="D13" i="19"/>
  <c r="D16" i="19"/>
  <c r="H15" i="19"/>
  <c r="G15" i="19"/>
  <c r="H14" i="19"/>
  <c r="G14" i="19"/>
  <c r="D12" i="19"/>
  <c r="D14" i="19"/>
  <c r="H13" i="19"/>
  <c r="G13" i="19"/>
  <c r="H12" i="19"/>
  <c r="G12" i="19"/>
  <c r="H11" i="19"/>
  <c r="G11" i="19"/>
  <c r="H10" i="19"/>
  <c r="G10" i="19"/>
  <c r="D4" i="19"/>
  <c r="D5" i="19"/>
  <c r="D6" i="19"/>
  <c r="D7" i="19"/>
  <c r="D8" i="19"/>
  <c r="D10" i="19"/>
  <c r="H9" i="19"/>
  <c r="G9" i="19"/>
  <c r="H8" i="19"/>
  <c r="G8" i="19"/>
  <c r="H7" i="19"/>
  <c r="G7" i="19"/>
  <c r="H6" i="19"/>
  <c r="G6" i="19"/>
  <c r="H5" i="19"/>
  <c r="G5" i="19"/>
  <c r="H4" i="19"/>
  <c r="G4" i="19"/>
  <c r="L3" i="19"/>
  <c r="H3" i="19"/>
  <c r="G3" i="19"/>
  <c r="R172" i="18"/>
  <c r="R171" i="18"/>
  <c r="R170" i="18"/>
  <c r="R169" i="18"/>
  <c r="R168" i="18"/>
  <c r="R167" i="18"/>
  <c r="R166" i="18"/>
  <c r="R165" i="18"/>
  <c r="R164" i="18"/>
  <c r="R163" i="18"/>
  <c r="R162" i="18"/>
  <c r="R161" i="18"/>
  <c r="R160" i="18"/>
  <c r="R159" i="18"/>
  <c r="R158" i="18"/>
  <c r="R157" i="18"/>
  <c r="R156" i="18"/>
  <c r="R155" i="18"/>
  <c r="R154" i="18"/>
  <c r="R153" i="18"/>
  <c r="R152" i="18"/>
  <c r="R151" i="18"/>
  <c r="R150" i="18"/>
  <c r="R149" i="18"/>
  <c r="R148" i="18"/>
  <c r="R147" i="18"/>
  <c r="R146" i="18"/>
  <c r="R145" i="18"/>
  <c r="R144" i="18"/>
  <c r="R143" i="18"/>
  <c r="R142" i="18"/>
  <c r="R141" i="18"/>
  <c r="R140" i="18"/>
  <c r="R139" i="18"/>
  <c r="R138" i="18"/>
  <c r="R137" i="18"/>
  <c r="R136" i="18"/>
  <c r="R135" i="18"/>
  <c r="R134" i="18"/>
  <c r="R133" i="18"/>
  <c r="R132" i="18"/>
  <c r="R131" i="18"/>
  <c r="R130" i="18"/>
  <c r="R129" i="18"/>
  <c r="R128" i="18"/>
  <c r="R127" i="18"/>
  <c r="R126" i="18"/>
  <c r="R125" i="18"/>
  <c r="R124" i="18"/>
  <c r="R123" i="18"/>
  <c r="R122" i="18"/>
  <c r="R121" i="18"/>
  <c r="R120" i="18"/>
  <c r="R119" i="18"/>
  <c r="R118" i="18"/>
  <c r="R117" i="18"/>
  <c r="R116" i="18"/>
  <c r="R115" i="18"/>
  <c r="R114" i="18"/>
  <c r="R113" i="18"/>
  <c r="R112" i="18"/>
  <c r="R111" i="18"/>
  <c r="R110" i="18"/>
  <c r="R109" i="18"/>
  <c r="R108" i="18"/>
  <c r="R107" i="18"/>
  <c r="R106" i="18"/>
  <c r="R105" i="18"/>
  <c r="R104" i="18"/>
  <c r="R103" i="18"/>
  <c r="R102" i="18"/>
  <c r="R101" i="18"/>
  <c r="R100" i="18"/>
  <c r="R99" i="18"/>
  <c r="R98" i="18"/>
  <c r="R97" i="18"/>
  <c r="R96" i="18"/>
  <c r="R95" i="18"/>
  <c r="R94" i="18"/>
  <c r="R93" i="18"/>
  <c r="R92" i="18"/>
  <c r="R91" i="18"/>
  <c r="R90" i="18"/>
  <c r="R89" i="18"/>
  <c r="R88" i="18"/>
  <c r="R87" i="18"/>
  <c r="R86" i="18"/>
  <c r="R85" i="18"/>
  <c r="R84" i="18"/>
  <c r="R83" i="18"/>
  <c r="R82" i="18"/>
  <c r="R81" i="18"/>
  <c r="R80" i="18"/>
  <c r="R79" i="18"/>
  <c r="R78" i="18"/>
  <c r="R77" i="18"/>
  <c r="R76" i="18"/>
  <c r="R75" i="18"/>
  <c r="R74" i="18"/>
  <c r="R73" i="18"/>
  <c r="R72" i="18"/>
  <c r="R71" i="18"/>
  <c r="R70" i="18"/>
  <c r="R69" i="18"/>
  <c r="R68" i="18"/>
  <c r="R67" i="18"/>
  <c r="R66" i="18"/>
  <c r="R65" i="18"/>
  <c r="R64" i="18"/>
  <c r="R63" i="18"/>
  <c r="R62" i="18"/>
  <c r="R61" i="18"/>
  <c r="R60" i="18"/>
  <c r="R59" i="18"/>
  <c r="R58" i="18"/>
  <c r="R57" i="18"/>
  <c r="R56" i="18"/>
  <c r="R55" i="18"/>
  <c r="R54" i="18"/>
  <c r="R53" i="18"/>
  <c r="R52" i="18"/>
  <c r="R51" i="18"/>
  <c r="R50" i="18"/>
  <c r="R49" i="18"/>
  <c r="R48" i="18"/>
  <c r="R47" i="18"/>
  <c r="R46" i="18"/>
  <c r="R45" i="18"/>
  <c r="R44" i="18"/>
  <c r="R43" i="18"/>
  <c r="R42" i="18"/>
  <c r="R41" i="18"/>
  <c r="R35" i="18"/>
  <c r="R34" i="18"/>
  <c r="R33" i="18"/>
  <c r="R32" i="18"/>
  <c r="R15" i="18"/>
  <c r="R31" i="18"/>
  <c r="R14" i="18"/>
  <c r="R40" i="18"/>
  <c r="R30" i="18"/>
  <c r="R29" i="18"/>
  <c r="R13" i="18"/>
  <c r="R28" i="18"/>
  <c r="R27" i="18"/>
  <c r="R26" i="18"/>
  <c r="R25" i="18"/>
  <c r="R24" i="18"/>
  <c r="R23" i="18"/>
  <c r="R22" i="18"/>
  <c r="R21" i="18"/>
  <c r="R20" i="18"/>
  <c r="R19" i="18"/>
  <c r="R18" i="18"/>
  <c r="R12" i="18"/>
  <c r="R17" i="18"/>
  <c r="R11" i="18"/>
  <c r="R10" i="18"/>
  <c r="R39" i="18"/>
  <c r="W2" i="18"/>
  <c r="W3" i="18"/>
  <c r="W4" i="18"/>
  <c r="W5" i="18"/>
  <c r="W6" i="18"/>
  <c r="X10" i="18"/>
  <c r="X13" i="18"/>
  <c r="R16" i="18"/>
  <c r="R38" i="18"/>
  <c r="X9" i="18"/>
  <c r="X11" i="18"/>
  <c r="R37" i="18"/>
  <c r="R36" i="18"/>
  <c r="R9" i="18"/>
  <c r="R8" i="18"/>
  <c r="X2" i="18"/>
  <c r="X3" i="18"/>
  <c r="X4" i="18"/>
  <c r="X5" i="18"/>
  <c r="X6" i="18"/>
  <c r="X7" i="18"/>
  <c r="R7" i="18"/>
  <c r="R6" i="18"/>
  <c r="R5" i="18"/>
  <c r="R4" i="18"/>
  <c r="R3" i="18"/>
  <c r="I575" i="17"/>
  <c r="I574" i="17"/>
  <c r="I573" i="17"/>
  <c r="I572" i="17"/>
  <c r="I571" i="17"/>
  <c r="I570" i="17"/>
  <c r="I569" i="17"/>
  <c r="I568" i="17"/>
  <c r="I567" i="17"/>
  <c r="I566" i="17"/>
  <c r="I565" i="17"/>
  <c r="I564" i="17"/>
  <c r="I563" i="17"/>
  <c r="I562" i="17"/>
  <c r="I561" i="17"/>
  <c r="I560" i="17"/>
  <c r="I559" i="17"/>
  <c r="I558" i="17"/>
  <c r="I557" i="17"/>
  <c r="I556" i="17"/>
  <c r="I555" i="17"/>
  <c r="I554" i="17"/>
  <c r="I553" i="17"/>
  <c r="I552" i="17"/>
  <c r="I551" i="17"/>
  <c r="I550" i="17"/>
  <c r="I549" i="17"/>
  <c r="I548" i="17"/>
  <c r="I547" i="17"/>
  <c r="I546" i="17"/>
  <c r="I545" i="17"/>
  <c r="I544" i="17"/>
  <c r="I543" i="17"/>
  <c r="I542" i="17"/>
  <c r="I541" i="17"/>
  <c r="I540" i="17"/>
  <c r="I539" i="17"/>
  <c r="I538" i="17"/>
  <c r="I537" i="17"/>
  <c r="I536" i="17"/>
  <c r="I535" i="17"/>
  <c r="I534" i="17"/>
  <c r="I533" i="17"/>
  <c r="I532" i="17"/>
  <c r="I531" i="17"/>
  <c r="I530" i="17"/>
  <c r="I529" i="17"/>
  <c r="I528" i="17"/>
  <c r="I527" i="17"/>
  <c r="I526" i="17"/>
  <c r="I525" i="17"/>
  <c r="I524" i="17"/>
  <c r="I523" i="17"/>
  <c r="I522" i="17"/>
  <c r="I521" i="17"/>
  <c r="I520" i="17"/>
  <c r="I519" i="17"/>
  <c r="I518" i="17"/>
  <c r="I517" i="17"/>
  <c r="I516" i="17"/>
  <c r="I515" i="17"/>
  <c r="I514" i="17"/>
  <c r="I513" i="17"/>
  <c r="I512" i="17"/>
  <c r="I511" i="17"/>
  <c r="I510" i="17"/>
  <c r="I509" i="17"/>
  <c r="I508" i="17"/>
  <c r="I507" i="17"/>
  <c r="I506" i="17"/>
  <c r="I505" i="17"/>
  <c r="I504" i="17"/>
  <c r="I503" i="17"/>
  <c r="I502" i="17"/>
  <c r="I501" i="17"/>
  <c r="I500" i="17"/>
  <c r="I499" i="17"/>
  <c r="I498" i="17"/>
  <c r="I497" i="17"/>
  <c r="I496" i="17"/>
  <c r="I495" i="17"/>
  <c r="I494" i="17"/>
  <c r="I493" i="17"/>
  <c r="I492" i="17"/>
  <c r="I491" i="17"/>
  <c r="I490" i="17"/>
  <c r="I489" i="17"/>
  <c r="I488" i="17"/>
  <c r="I487" i="17"/>
  <c r="I486" i="17"/>
  <c r="I485" i="17"/>
  <c r="I484" i="17"/>
  <c r="I483" i="17"/>
  <c r="I482" i="17"/>
  <c r="I481" i="17"/>
  <c r="I480" i="17"/>
  <c r="I479" i="17"/>
  <c r="I478" i="17"/>
  <c r="I477" i="17"/>
  <c r="I476" i="17"/>
  <c r="I475" i="17"/>
  <c r="I474" i="17"/>
  <c r="I473" i="17"/>
  <c r="I472" i="17"/>
  <c r="I471" i="17"/>
  <c r="I470" i="17"/>
  <c r="I469" i="17"/>
  <c r="I468" i="17"/>
  <c r="I467" i="17"/>
  <c r="I466" i="17"/>
  <c r="I465" i="17"/>
  <c r="I464" i="17"/>
  <c r="I463" i="17"/>
  <c r="I462" i="17"/>
  <c r="I461" i="17"/>
  <c r="I460" i="17"/>
  <c r="I459" i="17"/>
  <c r="I458" i="17"/>
  <c r="I457" i="17"/>
  <c r="I456" i="17"/>
  <c r="I455" i="17"/>
  <c r="I454" i="17"/>
  <c r="I453" i="17"/>
  <c r="I452" i="17"/>
  <c r="I451" i="17"/>
  <c r="I450" i="17"/>
  <c r="I449" i="17"/>
  <c r="I448" i="17"/>
  <c r="I447" i="17"/>
  <c r="I446" i="17"/>
  <c r="I445" i="17"/>
  <c r="I444" i="17"/>
  <c r="I443" i="17"/>
  <c r="I442" i="17"/>
  <c r="I441" i="17"/>
  <c r="I440" i="17"/>
  <c r="I439" i="17"/>
  <c r="I438" i="17"/>
  <c r="I437" i="17"/>
  <c r="I436" i="17"/>
  <c r="I435" i="17"/>
  <c r="I434" i="17"/>
  <c r="I433" i="17"/>
  <c r="I432" i="17"/>
  <c r="I431" i="17"/>
  <c r="I430" i="17"/>
  <c r="I429" i="17"/>
  <c r="I428" i="17"/>
  <c r="I427" i="17"/>
  <c r="I426" i="17"/>
  <c r="I425" i="17"/>
  <c r="I424" i="17"/>
  <c r="I423" i="17"/>
  <c r="I422" i="17"/>
  <c r="I421" i="17"/>
  <c r="I420" i="17"/>
  <c r="I419" i="17"/>
  <c r="I418" i="17"/>
  <c r="I417" i="17"/>
  <c r="I416" i="17"/>
  <c r="I415" i="17"/>
  <c r="I414" i="17"/>
  <c r="I413" i="17"/>
  <c r="I412" i="17"/>
  <c r="I411" i="17"/>
  <c r="I410" i="17"/>
  <c r="I409" i="17"/>
  <c r="I408" i="17"/>
  <c r="I407" i="17"/>
  <c r="I406" i="17"/>
  <c r="I405" i="17"/>
  <c r="I404" i="17"/>
  <c r="I403" i="17"/>
  <c r="I402" i="17"/>
  <c r="I401" i="17"/>
  <c r="I400" i="17"/>
  <c r="I399" i="17"/>
  <c r="I398" i="17"/>
  <c r="I397" i="17"/>
  <c r="I396" i="17"/>
  <c r="I395" i="17"/>
  <c r="I394" i="17"/>
  <c r="I393" i="17"/>
  <c r="I392" i="17"/>
  <c r="I391" i="17"/>
  <c r="I390" i="17"/>
  <c r="I389" i="17"/>
  <c r="I388" i="17"/>
  <c r="I387" i="17"/>
  <c r="I386" i="17"/>
  <c r="I385" i="17"/>
  <c r="I384" i="17"/>
  <c r="I383" i="17"/>
  <c r="I382" i="17"/>
  <c r="I381" i="17"/>
  <c r="I380" i="17"/>
  <c r="I379" i="17"/>
  <c r="I378" i="17"/>
  <c r="I377" i="17"/>
  <c r="I376" i="17"/>
  <c r="I375" i="17"/>
  <c r="I374" i="17"/>
  <c r="I373" i="17"/>
  <c r="I372" i="17"/>
  <c r="I371" i="17"/>
  <c r="I370" i="17"/>
  <c r="I369" i="17"/>
  <c r="I368" i="17"/>
  <c r="I367" i="17"/>
  <c r="I366" i="17"/>
  <c r="I365" i="17"/>
  <c r="I364" i="17"/>
  <c r="I363" i="17"/>
  <c r="I362" i="17"/>
  <c r="I361" i="17"/>
  <c r="I360" i="17"/>
  <c r="I359" i="17"/>
  <c r="I358" i="17"/>
  <c r="I357" i="17"/>
  <c r="I356" i="17"/>
  <c r="I355" i="17"/>
  <c r="I354" i="17"/>
  <c r="I353" i="17"/>
  <c r="I352" i="17"/>
  <c r="I351" i="17"/>
  <c r="I350" i="17"/>
  <c r="I349" i="17"/>
  <c r="I348" i="17"/>
  <c r="I347" i="17"/>
  <c r="I346" i="17"/>
  <c r="I345" i="17"/>
  <c r="I344" i="17"/>
  <c r="I343" i="17"/>
  <c r="I342" i="17"/>
  <c r="I341" i="17"/>
  <c r="I340" i="17"/>
  <c r="I339" i="17"/>
  <c r="I338" i="17"/>
  <c r="I337" i="17"/>
  <c r="I336" i="17"/>
  <c r="I335" i="17"/>
  <c r="I334" i="17"/>
  <c r="I333" i="17"/>
  <c r="I332" i="17"/>
  <c r="I331" i="17"/>
  <c r="I330" i="17"/>
  <c r="I329" i="17"/>
  <c r="I328" i="17"/>
  <c r="I327" i="17"/>
  <c r="I326" i="17"/>
  <c r="I325" i="17"/>
  <c r="I324" i="17"/>
  <c r="I323" i="17"/>
  <c r="I322" i="17"/>
  <c r="I321" i="17"/>
  <c r="I320" i="17"/>
  <c r="I319" i="17"/>
  <c r="I318" i="17"/>
  <c r="I317" i="17"/>
  <c r="I316" i="17"/>
  <c r="I315" i="17"/>
  <c r="I314" i="17"/>
  <c r="I313" i="17"/>
  <c r="I312" i="17"/>
  <c r="I311" i="17"/>
  <c r="I310" i="17"/>
  <c r="I309" i="17"/>
  <c r="I308" i="17"/>
  <c r="I307" i="17"/>
  <c r="I306" i="17"/>
  <c r="I305" i="17"/>
  <c r="I304" i="17"/>
  <c r="I303" i="17"/>
  <c r="I302" i="17"/>
  <c r="I301" i="17"/>
  <c r="I300" i="17"/>
  <c r="I299" i="17"/>
  <c r="I298" i="17"/>
  <c r="I297" i="17"/>
  <c r="I296" i="17"/>
  <c r="I295" i="17"/>
  <c r="I294" i="17"/>
  <c r="I293" i="17"/>
  <c r="I292" i="17"/>
  <c r="I291" i="17"/>
  <c r="I290" i="17"/>
  <c r="I289" i="17"/>
  <c r="I288" i="17"/>
  <c r="I287" i="17"/>
  <c r="I286" i="17"/>
  <c r="I285" i="17"/>
  <c r="I284" i="17"/>
  <c r="I283" i="17"/>
  <c r="I282" i="17"/>
  <c r="I281" i="17"/>
  <c r="I280" i="17"/>
  <c r="I279" i="17"/>
  <c r="I278" i="17"/>
  <c r="I277" i="17"/>
  <c r="I276" i="17"/>
  <c r="I275" i="17"/>
  <c r="I274" i="17"/>
  <c r="I273" i="17"/>
  <c r="I272" i="17"/>
  <c r="I271" i="17"/>
  <c r="I270" i="17"/>
  <c r="I269" i="17"/>
  <c r="I268" i="17"/>
  <c r="I267" i="17"/>
  <c r="I266" i="17"/>
  <c r="I265" i="17"/>
  <c r="I264" i="17"/>
  <c r="I263" i="17"/>
  <c r="I262" i="17"/>
  <c r="I261" i="17"/>
  <c r="I260" i="17"/>
  <c r="I259" i="17"/>
  <c r="I258" i="17"/>
  <c r="I257" i="17"/>
  <c r="I256" i="17"/>
  <c r="I255" i="17"/>
  <c r="I254" i="17"/>
  <c r="I253" i="17"/>
  <c r="I252" i="17"/>
  <c r="I251" i="17"/>
  <c r="I250" i="17"/>
  <c r="I249" i="17"/>
  <c r="I248" i="17"/>
  <c r="I247" i="17"/>
  <c r="I246" i="17"/>
  <c r="I245" i="17"/>
  <c r="I244" i="17"/>
  <c r="I243" i="17"/>
  <c r="I242" i="17"/>
  <c r="I241" i="17"/>
  <c r="I240" i="17"/>
  <c r="I239" i="17"/>
  <c r="I238" i="17"/>
  <c r="I237" i="17"/>
  <c r="I236" i="17"/>
  <c r="I235" i="17"/>
  <c r="I234" i="17"/>
  <c r="I233" i="17"/>
  <c r="I232" i="17"/>
  <c r="I231" i="17"/>
  <c r="I230" i="17"/>
  <c r="I229" i="17"/>
  <c r="I228" i="17"/>
  <c r="I227" i="17"/>
  <c r="I226" i="17"/>
  <c r="I225" i="17"/>
  <c r="I224" i="17"/>
  <c r="I223" i="17"/>
  <c r="I222" i="17"/>
  <c r="I221" i="17"/>
  <c r="I220" i="17"/>
  <c r="I219" i="17"/>
  <c r="I218" i="17"/>
  <c r="I217" i="17"/>
  <c r="I216" i="17"/>
  <c r="I215" i="17"/>
  <c r="I214" i="17"/>
  <c r="I213" i="17"/>
  <c r="I212" i="17"/>
  <c r="I211" i="17"/>
  <c r="I210" i="17"/>
  <c r="I209" i="17"/>
  <c r="I208" i="17"/>
  <c r="I207" i="17"/>
  <c r="I206" i="17"/>
  <c r="I205" i="17"/>
  <c r="I204" i="17"/>
  <c r="I203" i="17"/>
  <c r="I202" i="17"/>
  <c r="I201" i="17"/>
  <c r="I200" i="17"/>
  <c r="I199" i="17"/>
  <c r="I198" i="17"/>
  <c r="I197" i="17"/>
  <c r="I196" i="17"/>
  <c r="I195" i="17"/>
  <c r="I194" i="17"/>
  <c r="I193" i="17"/>
  <c r="I192" i="17"/>
  <c r="I191" i="17"/>
  <c r="I190" i="17"/>
  <c r="I189" i="17"/>
  <c r="I188" i="17"/>
  <c r="I187" i="17"/>
  <c r="I186" i="17"/>
  <c r="I185" i="17"/>
  <c r="I184" i="17"/>
  <c r="I183" i="17"/>
  <c r="I182" i="17"/>
  <c r="I181" i="17"/>
  <c r="I180" i="17"/>
  <c r="I179" i="17"/>
  <c r="I178" i="17"/>
  <c r="I177" i="17"/>
  <c r="I176" i="17"/>
  <c r="I175" i="17"/>
  <c r="I174" i="17"/>
  <c r="I173" i="17"/>
  <c r="I172" i="17"/>
  <c r="I171" i="17"/>
  <c r="I170" i="17"/>
  <c r="I169" i="17"/>
  <c r="I168" i="17"/>
  <c r="I167" i="17"/>
  <c r="I166" i="17"/>
  <c r="I165" i="17"/>
  <c r="I164" i="17"/>
  <c r="I163" i="17"/>
  <c r="I162" i="17"/>
  <c r="I161" i="17"/>
  <c r="I160" i="17"/>
  <c r="I159" i="17"/>
  <c r="I158" i="17"/>
  <c r="I157" i="17"/>
  <c r="I156" i="17"/>
  <c r="I155" i="17"/>
  <c r="I154" i="17"/>
  <c r="I153" i="17"/>
  <c r="I152" i="17"/>
  <c r="I151" i="17"/>
  <c r="I150" i="17"/>
  <c r="I149" i="17"/>
  <c r="I148" i="17"/>
  <c r="I147" i="17"/>
  <c r="I146" i="17"/>
  <c r="I145" i="17"/>
  <c r="I144" i="17"/>
  <c r="I143" i="17"/>
  <c r="I142" i="17"/>
  <c r="I141" i="17"/>
  <c r="I140" i="17"/>
  <c r="I139" i="17"/>
  <c r="I138" i="17"/>
  <c r="I137" i="17"/>
  <c r="I136" i="17"/>
  <c r="I135" i="17"/>
  <c r="I134" i="17"/>
  <c r="I133" i="17"/>
  <c r="I132" i="17"/>
  <c r="I131" i="17"/>
  <c r="I130" i="17"/>
  <c r="I129" i="17"/>
  <c r="I128" i="17"/>
  <c r="I127" i="17"/>
  <c r="I126" i="17"/>
  <c r="I125" i="17"/>
  <c r="I124" i="17"/>
  <c r="I123" i="17"/>
  <c r="I122" i="17"/>
  <c r="I121" i="17"/>
  <c r="I120" i="17"/>
  <c r="I119" i="17"/>
  <c r="I118" i="17"/>
  <c r="I117" i="17"/>
  <c r="I116" i="17"/>
  <c r="I115" i="17"/>
  <c r="I114" i="17"/>
  <c r="I113" i="17"/>
  <c r="I112" i="17"/>
  <c r="I111" i="17"/>
  <c r="I110" i="17"/>
  <c r="I109" i="17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96" i="17"/>
  <c r="I95" i="17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M10" i="17" a="1"/>
  <c r="M10" i="17"/>
  <c r="L10" i="17" a="1"/>
  <c r="L10" i="17"/>
  <c r="K10" i="17" a="1"/>
  <c r="K10" i="17"/>
  <c r="J10" i="17" a="1"/>
  <c r="J10" i="17"/>
  <c r="I10" i="17"/>
  <c r="B3" i="16"/>
  <c r="B6" i="16"/>
  <c r="B7" i="16"/>
  <c r="E7" i="16"/>
  <c r="B8" i="16"/>
  <c r="E8" i="16"/>
  <c r="B9" i="16"/>
  <c r="E9" i="16"/>
  <c r="B10" i="16"/>
  <c r="E10" i="16"/>
  <c r="B11" i="16"/>
  <c r="E11" i="16"/>
  <c r="B12" i="16"/>
  <c r="E12" i="16"/>
  <c r="B13" i="16"/>
  <c r="E13" i="16"/>
  <c r="B14" i="16"/>
  <c r="E14" i="16"/>
  <c r="B15" i="16"/>
  <c r="E15" i="16"/>
  <c r="B16" i="16"/>
  <c r="E16" i="16"/>
  <c r="B17" i="16"/>
  <c r="E17" i="16"/>
  <c r="B18" i="16"/>
  <c r="E18" i="16"/>
  <c r="B19" i="16"/>
  <c r="E19" i="16"/>
  <c r="B20" i="16"/>
  <c r="E20" i="16"/>
  <c r="B21" i="16"/>
  <c r="E21" i="16"/>
  <c r="B22" i="16"/>
  <c r="E22" i="16"/>
  <c r="B23" i="16"/>
  <c r="E23" i="16"/>
  <c r="B24" i="16"/>
  <c r="E24" i="16"/>
  <c r="B25" i="16"/>
  <c r="E25" i="16"/>
  <c r="B26" i="16"/>
  <c r="E26" i="16"/>
  <c r="B27" i="16"/>
  <c r="E27" i="16"/>
  <c r="B28" i="16"/>
  <c r="E28" i="16"/>
  <c r="B29" i="16"/>
  <c r="E29" i="16"/>
  <c r="B30" i="16"/>
  <c r="E30" i="16"/>
  <c r="B31" i="16"/>
  <c r="E31" i="16"/>
  <c r="B32" i="16"/>
  <c r="E32" i="16"/>
  <c r="B33" i="16"/>
  <c r="E33" i="16"/>
  <c r="B34" i="16"/>
  <c r="E34" i="16"/>
  <c r="B35" i="16"/>
  <c r="E35" i="16"/>
  <c r="B36" i="16"/>
  <c r="E36" i="16"/>
  <c r="B37" i="16"/>
  <c r="E37" i="16"/>
  <c r="B38" i="16"/>
  <c r="E38" i="16"/>
  <c r="B39" i="16"/>
  <c r="E39" i="16"/>
  <c r="B40" i="16"/>
  <c r="E40" i="16"/>
  <c r="B41" i="16"/>
  <c r="E41" i="16"/>
  <c r="B42" i="16"/>
  <c r="E42" i="16"/>
  <c r="B43" i="16"/>
  <c r="E43" i="16"/>
  <c r="B44" i="16"/>
  <c r="E44" i="16"/>
  <c r="B45" i="16"/>
  <c r="E45" i="16"/>
  <c r="B46" i="16"/>
  <c r="E46" i="16"/>
  <c r="B47" i="16"/>
  <c r="E47" i="16"/>
  <c r="B48" i="16"/>
  <c r="E48" i="16"/>
  <c r="B49" i="16"/>
  <c r="E49" i="16"/>
  <c r="B50" i="16"/>
  <c r="E50" i="16"/>
  <c r="B51" i="16"/>
  <c r="E51" i="16"/>
  <c r="B52" i="16"/>
  <c r="E52" i="16"/>
  <c r="B53" i="16"/>
  <c r="E53" i="16"/>
  <c r="B54" i="16"/>
  <c r="E54" i="16"/>
  <c r="B55" i="16"/>
  <c r="E55" i="16"/>
  <c r="B56" i="16"/>
  <c r="E56" i="16"/>
  <c r="B57" i="16"/>
  <c r="E57" i="16"/>
  <c r="B58" i="16"/>
  <c r="E58" i="16"/>
  <c r="B59" i="16"/>
  <c r="E59" i="16"/>
  <c r="B60" i="16"/>
  <c r="E60" i="16"/>
  <c r="B61" i="16"/>
  <c r="E61" i="16"/>
  <c r="B62" i="16"/>
  <c r="E62" i="16"/>
  <c r="B63" i="16"/>
  <c r="E63" i="16"/>
  <c r="B64" i="16"/>
  <c r="E64" i="16"/>
  <c r="B65" i="16"/>
  <c r="E65" i="16"/>
  <c r="B66" i="16"/>
  <c r="E66" i="16"/>
  <c r="B67" i="16"/>
  <c r="E67" i="16"/>
  <c r="B68" i="16"/>
  <c r="E68" i="16"/>
  <c r="B69" i="16"/>
  <c r="E69" i="16"/>
  <c r="B70" i="16"/>
  <c r="E70" i="16"/>
  <c r="B71" i="16"/>
  <c r="E71" i="16"/>
  <c r="B72" i="16"/>
  <c r="E72" i="16"/>
  <c r="B73" i="16"/>
  <c r="E73" i="16"/>
  <c r="B74" i="16"/>
  <c r="E74" i="16"/>
  <c r="B75" i="16"/>
  <c r="E75" i="16"/>
  <c r="B76" i="16"/>
  <c r="E76" i="16"/>
  <c r="B77" i="16"/>
  <c r="E77" i="16"/>
  <c r="B78" i="16"/>
  <c r="E78" i="16"/>
  <c r="B79" i="16"/>
  <c r="E79" i="16"/>
  <c r="B80" i="16"/>
  <c r="E80" i="16"/>
  <c r="B81" i="16"/>
  <c r="E81" i="16"/>
  <c r="B82" i="16"/>
  <c r="E82" i="16"/>
  <c r="B83" i="16"/>
  <c r="E83" i="16"/>
  <c r="B84" i="16"/>
  <c r="E84" i="16"/>
  <c r="B85" i="16"/>
  <c r="E85" i="16"/>
  <c r="B86" i="16"/>
  <c r="E86" i="16"/>
  <c r="B87" i="16"/>
  <c r="E87" i="16"/>
  <c r="B88" i="16"/>
  <c r="E88" i="16"/>
  <c r="B89" i="16"/>
  <c r="E89" i="16"/>
  <c r="B90" i="16"/>
  <c r="E90" i="16"/>
  <c r="B91" i="16"/>
  <c r="E91" i="16"/>
  <c r="B92" i="16"/>
  <c r="E92" i="16"/>
  <c r="B93" i="16"/>
  <c r="E93" i="16"/>
  <c r="B94" i="16"/>
  <c r="E94" i="16"/>
  <c r="B95" i="16"/>
  <c r="E95" i="16"/>
  <c r="B96" i="16"/>
  <c r="E96" i="16"/>
  <c r="B97" i="16"/>
  <c r="E97" i="16"/>
  <c r="B98" i="16"/>
  <c r="E98" i="16"/>
  <c r="B99" i="16"/>
  <c r="E99" i="16"/>
  <c r="B100" i="16"/>
  <c r="E100" i="16"/>
  <c r="B101" i="16"/>
  <c r="E101" i="16"/>
  <c r="B102" i="16"/>
  <c r="E102" i="16"/>
  <c r="B103" i="16"/>
  <c r="E103" i="16"/>
  <c r="B104" i="16"/>
  <c r="E104" i="16"/>
  <c r="B105" i="16"/>
  <c r="E105" i="16"/>
  <c r="B106" i="16"/>
  <c r="E106" i="16"/>
  <c r="B107" i="16"/>
  <c r="E107" i="16"/>
  <c r="B108" i="16"/>
  <c r="E108" i="16"/>
  <c r="B109" i="16"/>
  <c r="E109" i="16"/>
  <c r="B110" i="16"/>
  <c r="E110" i="16"/>
  <c r="B111" i="16"/>
  <c r="E111" i="16"/>
  <c r="B112" i="16"/>
  <c r="E112" i="16"/>
  <c r="B113" i="16"/>
  <c r="E113" i="16"/>
  <c r="B114" i="16"/>
  <c r="E114" i="16"/>
  <c r="B115" i="16"/>
  <c r="E115" i="16"/>
  <c r="B116" i="16"/>
  <c r="E116" i="16"/>
  <c r="B117" i="16"/>
  <c r="E117" i="16"/>
  <c r="B118" i="16"/>
  <c r="E118" i="16"/>
  <c r="B119" i="16"/>
  <c r="E119" i="16"/>
  <c r="B120" i="16"/>
  <c r="E120" i="16"/>
  <c r="B121" i="16"/>
  <c r="E121" i="16"/>
  <c r="B122" i="16"/>
  <c r="E122" i="16"/>
  <c r="B123" i="16"/>
  <c r="E123" i="16"/>
  <c r="B124" i="16"/>
  <c r="E124" i="16"/>
  <c r="B125" i="16"/>
  <c r="E125" i="16"/>
  <c r="B126" i="16"/>
  <c r="E126" i="16"/>
  <c r="B127" i="16"/>
  <c r="E127" i="16"/>
  <c r="B128" i="16"/>
  <c r="E128" i="16"/>
  <c r="B129" i="16"/>
  <c r="E129" i="16"/>
  <c r="B130" i="16"/>
  <c r="E130" i="16"/>
  <c r="B131" i="16"/>
  <c r="E131" i="16"/>
  <c r="B132" i="16"/>
  <c r="E132" i="16"/>
  <c r="B133" i="16"/>
  <c r="E133" i="16"/>
  <c r="B134" i="16"/>
  <c r="E134" i="16"/>
  <c r="B135" i="16"/>
  <c r="E135" i="16"/>
  <c r="B136" i="16"/>
  <c r="E136" i="16"/>
  <c r="B137" i="16"/>
  <c r="E137" i="16"/>
  <c r="B138" i="16"/>
  <c r="E138" i="16"/>
  <c r="B139" i="16"/>
  <c r="E139" i="16"/>
  <c r="B140" i="16"/>
  <c r="E140" i="16"/>
  <c r="B141" i="16"/>
  <c r="E141" i="16"/>
  <c r="B142" i="16"/>
  <c r="E142" i="16"/>
  <c r="B143" i="16"/>
  <c r="E143" i="16"/>
  <c r="B144" i="16"/>
  <c r="E144" i="16"/>
  <c r="B145" i="16"/>
  <c r="E145" i="16"/>
  <c r="B146" i="16"/>
  <c r="E146" i="16"/>
  <c r="B147" i="16"/>
  <c r="E147" i="16"/>
  <c r="B148" i="16"/>
  <c r="E148" i="16"/>
  <c r="B149" i="16"/>
  <c r="E149" i="16"/>
  <c r="B150" i="16"/>
  <c r="E150" i="16"/>
  <c r="B151" i="16"/>
  <c r="E151" i="16"/>
  <c r="B152" i="16"/>
  <c r="E152" i="16"/>
  <c r="B153" i="16"/>
  <c r="E153" i="16"/>
  <c r="B154" i="16"/>
  <c r="E154" i="16"/>
  <c r="B155" i="16"/>
  <c r="E155" i="16"/>
  <c r="B156" i="16"/>
  <c r="E156" i="16"/>
  <c r="B157" i="16"/>
  <c r="E157" i="16"/>
  <c r="B158" i="16"/>
  <c r="E158" i="16"/>
  <c r="B159" i="16"/>
  <c r="E159" i="16"/>
  <c r="B160" i="16"/>
  <c r="E160" i="16"/>
  <c r="B161" i="16"/>
  <c r="E161" i="16"/>
  <c r="B162" i="16"/>
  <c r="E162" i="16"/>
  <c r="B163" i="16"/>
  <c r="E163" i="16"/>
  <c r="B164" i="16"/>
  <c r="E164" i="16"/>
  <c r="B165" i="16"/>
  <c r="E165" i="16"/>
  <c r="B166" i="16"/>
  <c r="E166" i="16"/>
  <c r="B167" i="16"/>
  <c r="E167" i="16"/>
  <c r="B168" i="16"/>
  <c r="E168" i="16"/>
  <c r="B169" i="16"/>
  <c r="E169" i="16"/>
  <c r="B170" i="16"/>
  <c r="E170" i="16"/>
  <c r="B171" i="16"/>
  <c r="E171" i="16"/>
  <c r="B172" i="16"/>
  <c r="E172" i="16"/>
  <c r="B173" i="16"/>
  <c r="E173" i="16"/>
  <c r="B174" i="16"/>
  <c r="E174" i="16"/>
  <c r="B175" i="16"/>
  <c r="E175" i="16"/>
  <c r="B176" i="16"/>
  <c r="E176" i="16"/>
  <c r="B177" i="16"/>
  <c r="E177" i="16"/>
  <c r="B178" i="16"/>
  <c r="E178" i="16"/>
  <c r="B179" i="16"/>
  <c r="E179" i="16"/>
  <c r="B180" i="16"/>
  <c r="E180" i="16"/>
  <c r="B181" i="16"/>
  <c r="E181" i="16"/>
  <c r="B182" i="16"/>
  <c r="E182" i="16"/>
  <c r="B183" i="16"/>
  <c r="E183" i="16"/>
  <c r="B184" i="16"/>
  <c r="E184" i="16"/>
  <c r="B185" i="16"/>
  <c r="E185" i="16"/>
  <c r="B186" i="16"/>
  <c r="E186" i="16"/>
  <c r="B187" i="16"/>
  <c r="E187" i="16"/>
  <c r="B188" i="16"/>
  <c r="E188" i="16"/>
  <c r="B189" i="16"/>
  <c r="E189" i="16"/>
  <c r="B190" i="16"/>
  <c r="E190" i="16"/>
  <c r="B191" i="16"/>
  <c r="E191" i="16"/>
  <c r="B192" i="16"/>
  <c r="E192" i="16"/>
  <c r="B193" i="16"/>
  <c r="E193" i="16"/>
  <c r="B194" i="16"/>
  <c r="E194" i="16"/>
  <c r="B195" i="16"/>
  <c r="E195" i="16"/>
  <c r="B196" i="16"/>
  <c r="E196" i="16"/>
  <c r="B197" i="16"/>
  <c r="E197" i="16"/>
  <c r="B198" i="16"/>
  <c r="E198" i="16"/>
  <c r="B199" i="16"/>
  <c r="E199" i="16"/>
  <c r="B200" i="16"/>
  <c r="E200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D6" i="16"/>
  <c r="E6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6" i="16"/>
  <c r="I4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5" i="13"/>
  <c r="M6" i="13"/>
  <c r="M7" i="13"/>
  <c r="M8" i="13"/>
  <c r="M9" i="13"/>
  <c r="M10" i="13"/>
  <c r="M11" i="13"/>
  <c r="M12" i="13"/>
  <c r="M13" i="13"/>
  <c r="M14" i="13"/>
  <c r="M4" i="13"/>
  <c r="M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C6" i="13"/>
  <c r="C5" i="13"/>
  <c r="C4" i="13"/>
  <c r="C3" i="13"/>
  <c r="E8" i="12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I2" i="1"/>
  <c r="I3" i="1"/>
  <c r="F36" i="10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G2" i="3" a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D2" i="3"/>
  <c r="D11" i="3"/>
  <c r="D8" i="3"/>
  <c r="E4" i="1"/>
  <c r="C4" i="1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H4" i="1"/>
  <c r="D21" i="1"/>
  <c r="D26" i="1"/>
  <c r="F5" i="2"/>
  <c r="F6" i="2"/>
  <c r="F7" i="2"/>
  <c r="F8" i="2"/>
  <c r="F9" i="2"/>
  <c r="F10" i="2"/>
  <c r="B4" i="2"/>
  <c r="B5" i="2"/>
  <c r="B6" i="2"/>
  <c r="B7" i="2"/>
  <c r="B8" i="2"/>
  <c r="B9" i="2"/>
  <c r="B10" i="2"/>
  <c r="B11" i="2"/>
  <c r="C6" i="1"/>
  <c r="F12" i="2"/>
  <c r="F13" i="2"/>
  <c r="F14" i="2"/>
  <c r="D6" i="1"/>
  <c r="C7" i="1"/>
  <c r="F15" i="2"/>
  <c r="D7" i="1"/>
  <c r="C8" i="1"/>
  <c r="F16" i="2"/>
  <c r="D8" i="1"/>
  <c r="C9" i="1"/>
  <c r="F17" i="2"/>
  <c r="D9" i="1"/>
  <c r="C10" i="1"/>
  <c r="F18" i="2"/>
  <c r="D10" i="1"/>
  <c r="C11" i="1"/>
  <c r="F19" i="2"/>
  <c r="D11" i="1"/>
  <c r="C12" i="1"/>
  <c r="F20" i="2"/>
  <c r="D12" i="1"/>
  <c r="C13" i="1"/>
  <c r="F21" i="2"/>
  <c r="D13" i="1"/>
  <c r="C14" i="1"/>
  <c r="F22" i="2"/>
  <c r="D14" i="1"/>
  <c r="C15" i="1"/>
  <c r="F23" i="2"/>
  <c r="D15" i="1"/>
  <c r="C16" i="1"/>
  <c r="F24" i="2"/>
  <c r="D16" i="1"/>
  <c r="C17" i="1"/>
  <c r="F25" i="2"/>
  <c r="D17" i="1"/>
  <c r="C18" i="1"/>
  <c r="D18" i="1"/>
  <c r="C19" i="1"/>
  <c r="D19" i="1"/>
  <c r="C20" i="1"/>
  <c r="D20" i="1"/>
  <c r="C21" i="1"/>
  <c r="C22" i="1"/>
  <c r="C23" i="1"/>
  <c r="C24" i="1"/>
  <c r="C25" i="1"/>
  <c r="C26" i="1"/>
  <c r="C27" i="1"/>
  <c r="C28" i="1"/>
  <c r="C29" i="1"/>
  <c r="C30" i="1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F26" i="2"/>
  <c r="B26" i="2"/>
  <c r="F27" i="2"/>
  <c r="B27" i="2"/>
  <c r="F28" i="2"/>
  <c r="B28" i="2"/>
  <c r="F29" i="2"/>
  <c r="B29" i="2"/>
  <c r="F30" i="2"/>
  <c r="B31" i="2"/>
  <c r="B30" i="2"/>
</calcChain>
</file>

<file path=xl/sharedStrings.xml><?xml version="1.0" encoding="utf-8"?>
<sst xmlns="http://schemas.openxmlformats.org/spreadsheetml/2006/main" count="795" uniqueCount="271">
  <si>
    <t>Address</t>
  </si>
  <si>
    <t>Name</t>
  </si>
  <si>
    <t>Phone</t>
  </si>
  <si>
    <t>Type</t>
  </si>
  <si>
    <t>No</t>
  </si>
  <si>
    <t>Furniture</t>
  </si>
  <si>
    <t>Tyre</t>
  </si>
  <si>
    <t>Computer</t>
  </si>
  <si>
    <t>Count</t>
  </si>
  <si>
    <t>EEE</t>
  </si>
  <si>
    <t>CAP</t>
  </si>
  <si>
    <t>Quotation Format</t>
  </si>
  <si>
    <t>IDS</t>
  </si>
  <si>
    <t>COM</t>
  </si>
  <si>
    <t>REH</t>
  </si>
  <si>
    <t>REC</t>
  </si>
  <si>
    <t>CIV</t>
  </si>
  <si>
    <t>WSP</t>
  </si>
  <si>
    <t>FE</t>
  </si>
  <si>
    <t>FACULTY</t>
  </si>
  <si>
    <t>DEPARTMENT</t>
  </si>
  <si>
    <t>TYPE</t>
  </si>
  <si>
    <t>YEAR</t>
  </si>
  <si>
    <t>The Regional Finance Branch Kilinochchi Premises to obtain sealed quotation for the above.You are</t>
  </si>
  <si>
    <t>requested to fill the attach and the duly completed quotation kindly to send by registered post to the</t>
  </si>
  <si>
    <t>finance branch, Kilinochchi premises, University of Jaffna, Ariviyal Nagar,Kilinochchi on or before</t>
  </si>
  <si>
    <t>SN</t>
  </si>
  <si>
    <t>Description of Items</t>
  </si>
  <si>
    <t>Unit</t>
  </si>
  <si>
    <t>Qty</t>
  </si>
  <si>
    <t xml:space="preserve">
.............................
Assistant bursar
Finance branch,
Kilinochchi.
</t>
  </si>
  <si>
    <t>Quotation No</t>
  </si>
  <si>
    <t>TITLE</t>
  </si>
  <si>
    <t>DEAD LINE</t>
  </si>
  <si>
    <t xml:space="preserve"> corner of the Envelop please.</t>
  </si>
  <si>
    <t>Quotation DATE</t>
  </si>
  <si>
    <t>WORK TYPE</t>
  </si>
  <si>
    <t>BIDDERS CATEGORY</t>
  </si>
  <si>
    <t>FA</t>
  </si>
  <si>
    <t>ANS</t>
  </si>
  <si>
    <t>DEAN</t>
  </si>
  <si>
    <t>BIO</t>
  </si>
  <si>
    <t>CHE</t>
  </si>
  <si>
    <t>CU</t>
  </si>
  <si>
    <t>AEC</t>
  </si>
  <si>
    <t>Farm</t>
  </si>
  <si>
    <t>For the purchase of Laptop Computer</t>
  </si>
  <si>
    <t>Ranking</t>
  </si>
  <si>
    <t>Remarks</t>
  </si>
  <si>
    <t>Supplier Name</t>
  </si>
  <si>
    <t>Memo No</t>
  </si>
  <si>
    <t>Memo Date</t>
  </si>
  <si>
    <t>PRN No</t>
  </si>
  <si>
    <t>PRN Date</t>
  </si>
  <si>
    <t>Quotation Title</t>
  </si>
  <si>
    <t>Estimate Value</t>
  </si>
  <si>
    <t>Quotation Posted Date</t>
  </si>
  <si>
    <t>BID Opening Date</t>
  </si>
  <si>
    <t xml:space="preserve">TEC Date </t>
  </si>
  <si>
    <t xml:space="preserve">TEC Received Date </t>
  </si>
  <si>
    <t>BID Evaluation Date</t>
  </si>
  <si>
    <t>BID Evaluation Received Date</t>
  </si>
  <si>
    <t>PO Date</t>
  </si>
  <si>
    <t>PO Amount</t>
  </si>
  <si>
    <t>Items Received Date</t>
  </si>
  <si>
    <t>PO Posted Date</t>
  </si>
  <si>
    <t>Items Issused Date</t>
  </si>
  <si>
    <t>2022 Procurement Work</t>
  </si>
  <si>
    <t>18.10.2022</t>
  </si>
  <si>
    <t>21.10.2022</t>
  </si>
  <si>
    <t>Department</t>
  </si>
  <si>
    <t>Description Of The Work</t>
  </si>
  <si>
    <t>Location</t>
  </si>
  <si>
    <t xml:space="preserve">Motor Room Panel Board Repair Work </t>
  </si>
  <si>
    <t xml:space="preserve">Male Hostel B Block </t>
  </si>
  <si>
    <t>28.11.2022</t>
  </si>
  <si>
    <t xml:space="preserve">Quotation for Motor Room Panel Board Repair Work </t>
  </si>
  <si>
    <t>Actual BID Opening Date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</si>
  <si>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</si>
  <si>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</si>
  <si>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</si>
  <si>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</si>
  <si>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</si>
  <si>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</si>
  <si>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</si>
  <si>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</si>
  <si>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</si>
  <si>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</si>
  <si>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</si>
  <si>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</si>
  <si>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</si>
  <si>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</si>
  <si>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</si>
  <si>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</si>
  <si>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</si>
  <si>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</si>
  <si>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</si>
  <si>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</si>
  <si>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</si>
  <si>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</si>
  <si>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</si>
  <si>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</si>
  <si>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</si>
  <si>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</si>
  <si>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</si>
  <si>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No:01 , ABC Lane</t>
  </si>
  <si>
    <t>No:02 , ABC Lane</t>
  </si>
  <si>
    <t>No:03 , ABC Lane</t>
  </si>
  <si>
    <t>No:04 , ABC Lane</t>
  </si>
  <si>
    <t>No:05 , ABC Lane</t>
  </si>
  <si>
    <t>No:06 , ABC Lane</t>
  </si>
  <si>
    <t>No:07 , ABC Lane</t>
  </si>
  <si>
    <t>No:08 , ABC Lane</t>
  </si>
  <si>
    <t>QUO NO</t>
  </si>
  <si>
    <t>UOJ/FK/GA/H/MH/2022/001</t>
  </si>
  <si>
    <t>Quotation No :</t>
  </si>
  <si>
    <t>ADD DATE</t>
  </si>
  <si>
    <t>FT</t>
  </si>
  <si>
    <t>GA</t>
  </si>
  <si>
    <t>BST</t>
  </si>
  <si>
    <t>ET</t>
  </si>
  <si>
    <t>MH</t>
  </si>
  <si>
    <t>FH</t>
  </si>
  <si>
    <t>HC</t>
  </si>
  <si>
    <t>SU</t>
  </si>
  <si>
    <t>PRN NO</t>
  </si>
  <si>
    <t>SN NO</t>
  </si>
  <si>
    <t>ITEM DESCRIPTION</t>
  </si>
  <si>
    <t>UNIT</t>
  </si>
  <si>
    <t>QTY</t>
  </si>
  <si>
    <t>122/N3/MH/2022</t>
  </si>
  <si>
    <t>123/N3/MH/2022</t>
  </si>
  <si>
    <t>124/N3/MH/2022</t>
  </si>
  <si>
    <t>121/N3/MH/2022</t>
  </si>
  <si>
    <t xml:space="preserve">2'' * 2'' Net </t>
  </si>
  <si>
    <t xml:space="preserve">Feet </t>
  </si>
  <si>
    <t xml:space="preserve">2''  *2'' 4' Reaper </t>
  </si>
  <si>
    <t>Nos</t>
  </si>
  <si>
    <t xml:space="preserve">2''  *2'' 7' Reaper </t>
  </si>
  <si>
    <t xml:space="preserve">2'' Wire nail </t>
  </si>
  <si>
    <t xml:space="preserve">kg </t>
  </si>
  <si>
    <t xml:space="preserve">6''  Vall pinaisal </t>
  </si>
  <si>
    <t xml:space="preserve">No-6 screw </t>
  </si>
  <si>
    <t xml:space="preserve">6'' Thiranku </t>
  </si>
  <si>
    <t>3'' Pipe (1000 Gauge)</t>
  </si>
  <si>
    <t>Nrs</t>
  </si>
  <si>
    <t>2'' Pipe  (1000 Gauge)</t>
  </si>
  <si>
    <t xml:space="preserve">3 * 2 Reducing socket </t>
  </si>
  <si>
    <t xml:space="preserve">2'' Socket </t>
  </si>
  <si>
    <t xml:space="preserve">3'' Socket </t>
  </si>
  <si>
    <t>3'' Union</t>
  </si>
  <si>
    <t>4mm thickness Iron plate  (Length 8'', Width 2.5'')</t>
  </si>
  <si>
    <t xml:space="preserve">6mm Anchor bolt </t>
  </si>
  <si>
    <t xml:space="preserve">6mm iron Drill pit </t>
  </si>
  <si>
    <t xml:space="preserve">no-12 Welding Rods </t>
  </si>
  <si>
    <t xml:space="preserve">box </t>
  </si>
  <si>
    <t xml:space="preserve">Steel cutting disk </t>
  </si>
  <si>
    <t xml:space="preserve"> 1 1/2'' Gate valve </t>
  </si>
  <si>
    <t xml:space="preserve">1 1/2'' Valve Socket </t>
  </si>
  <si>
    <t xml:space="preserve">3/4'' Thread seal </t>
  </si>
  <si>
    <t xml:space="preserve">1/2''  1 1/2ft Hose connector </t>
  </si>
  <si>
    <t>25.10.2022</t>
  </si>
  <si>
    <t>28.10.2022</t>
  </si>
  <si>
    <t>05.12.2022</t>
  </si>
  <si>
    <t>Computer Room Repair Work</t>
  </si>
  <si>
    <t>Quotation for Computer Room Repair Work</t>
  </si>
  <si>
    <t>Com Lab 01</t>
  </si>
  <si>
    <t>Quotation Date</t>
  </si>
  <si>
    <t>Faculty</t>
  </si>
  <si>
    <t>No Of Procurement</t>
  </si>
  <si>
    <t>Faculty Of Engineering</t>
  </si>
  <si>
    <t>Faculty Of Agriculture</t>
  </si>
  <si>
    <t>Faculty Of Technology</t>
  </si>
  <si>
    <t>General Admin</t>
  </si>
  <si>
    <t>NO OF PROCUREMENT</t>
  </si>
  <si>
    <t>CIVIL ENGINEERING</t>
  </si>
  <si>
    <t>COMPUTER ENGINEERING</t>
  </si>
  <si>
    <t>FE - DEAN OFFICE</t>
  </si>
  <si>
    <t>FA - DEAN OFFICE</t>
  </si>
  <si>
    <t>FT - DEAN OFFICE</t>
  </si>
  <si>
    <t>ANIMAL SCIENCE</t>
  </si>
  <si>
    <t>AGRI BIOLOGY</t>
  </si>
  <si>
    <t>AGRI ENGINEERING</t>
  </si>
  <si>
    <t>AGRI CHEMISTRY</t>
  </si>
  <si>
    <t>ANIMAL FARM</t>
  </si>
  <si>
    <t>IFTC</t>
  </si>
  <si>
    <t>AGRONOMY</t>
  </si>
  <si>
    <t>COMPUTER UNIT</t>
  </si>
  <si>
    <t>BIO SYSTEM TECHNOLOGY</t>
  </si>
  <si>
    <t>ENGINEERING TECHNOLOGY</t>
  </si>
  <si>
    <t>IDS TECHNOLOGY</t>
  </si>
  <si>
    <t>IDS ENGINEERING</t>
  </si>
  <si>
    <t>MALE HOSTEL</t>
  </si>
  <si>
    <t>FEMALE HOSTEL</t>
  </si>
  <si>
    <t>SPORTS COMPLEX</t>
  </si>
  <si>
    <t>HEALTH CENTRE</t>
  </si>
  <si>
    <t>UOJ/FK/FE/WSP/CAP/2023/002</t>
  </si>
  <si>
    <t>Chemicals</t>
  </si>
  <si>
    <t>Chairman</t>
  </si>
  <si>
    <t>Members I</t>
  </si>
  <si>
    <t>Members II</t>
  </si>
  <si>
    <t>Members III</t>
  </si>
  <si>
    <t>df</t>
  </si>
  <si>
    <t>A</t>
  </si>
  <si>
    <t>B</t>
  </si>
  <si>
    <t>C</t>
  </si>
  <si>
    <t>Stationaries</t>
  </si>
  <si>
    <t>sdg</t>
  </si>
  <si>
    <t>dsg</t>
  </si>
  <si>
    <t>Shan</t>
  </si>
  <si>
    <t>John</t>
  </si>
  <si>
    <t>Khan</t>
  </si>
  <si>
    <t>Glasswares</t>
  </si>
  <si>
    <t>dsf</t>
  </si>
  <si>
    <t>sdgsdds</t>
  </si>
  <si>
    <t>dsgsdgdgs</t>
  </si>
  <si>
    <t>dgsdgdsg</t>
  </si>
  <si>
    <t>----------------------</t>
  </si>
  <si>
    <t>D</t>
  </si>
  <si>
    <t>E</t>
  </si>
  <si>
    <t>F</t>
  </si>
  <si>
    <t>a</t>
  </si>
  <si>
    <t>b</t>
  </si>
  <si>
    <t>c</t>
  </si>
  <si>
    <t>d</t>
  </si>
  <si>
    <t>BIDDERS RESPONSE</t>
  </si>
  <si>
    <t>BIDDER</t>
  </si>
  <si>
    <t>NO OF ITEM ORDERED</t>
  </si>
  <si>
    <t>TOTAL PO AMOUNT</t>
  </si>
  <si>
    <t>FINAL BID</t>
  </si>
  <si>
    <t>FINAL LOWEST BIDDER</t>
  </si>
  <si>
    <t>LOWEST BIDDER SEL</t>
  </si>
  <si>
    <t>TOTAL AMOUNT</t>
  </si>
  <si>
    <t>GROSS TOTAL</t>
  </si>
  <si>
    <t xml:space="preserve">NO OF ITEM REQUESTED </t>
  </si>
  <si>
    <t>NO OF ITEM REMAINING</t>
  </si>
  <si>
    <t>ERROR CHECK</t>
  </si>
  <si>
    <t>SELECT BIDDER</t>
  </si>
  <si>
    <t>UNIT PRICE</t>
  </si>
  <si>
    <t>UOJ/FK/FE/WSP/CAP/2023/003</t>
  </si>
  <si>
    <t xml:space="preserve">490/136/MH                                          </t>
  </si>
  <si>
    <t xml:space="preserve">490/136/WSP                                   </t>
  </si>
  <si>
    <t xml:space="preserve">003/136/WSP                                         </t>
  </si>
  <si>
    <t>STATUS</t>
  </si>
  <si>
    <t>FINAL STATUS</t>
  </si>
  <si>
    <t>N/A</t>
  </si>
  <si>
    <t xml:space="preserve">9W Thread type LED </t>
  </si>
  <si>
    <t>1,450.00 (10W)</t>
  </si>
  <si>
    <t xml:space="preserve">2.5uf fan capacitor </t>
  </si>
  <si>
    <t>Nr</t>
  </si>
  <si>
    <t xml:space="preserve">15W thread type LED </t>
  </si>
  <si>
    <t>20-40W Electronic chock</t>
  </si>
  <si>
    <t xml:space="preserve">4 Feet tube light </t>
  </si>
  <si>
    <t>Street light 50W</t>
  </si>
  <si>
    <t xml:space="preserve">Insulation tape </t>
  </si>
  <si>
    <t xml:space="preserve">1 *1/2’’ Reducing socket </t>
  </si>
  <si>
    <t xml:space="preserve">½’’ Elbow </t>
  </si>
  <si>
    <t>½’’ Faucet socket</t>
  </si>
  <si>
    <t>½’’ Tap</t>
  </si>
  <si>
    <t>½’’ Thread seal</t>
  </si>
  <si>
    <t xml:space="preserve">1 ¼’’ Elbow </t>
  </si>
  <si>
    <t>1 ¼’’ Sink west</t>
  </si>
  <si>
    <t xml:space="preserve">1 ¼ ‘’Magic hose </t>
  </si>
  <si>
    <t>15W thread type LED bulb</t>
  </si>
  <si>
    <t xml:space="preserve">T8  4feet tube bulb </t>
  </si>
  <si>
    <t>350.00 (CFL)</t>
  </si>
  <si>
    <t xml:space="preserve">20-40W Electronic chalk </t>
  </si>
  <si>
    <t>122/N3/MH/2022,123/N3/MH/2022</t>
  </si>
  <si>
    <t>003/N3/WSP/2022</t>
  </si>
  <si>
    <t>125/N3/WSP/2022</t>
  </si>
  <si>
    <t>124/N3/MH/2022,003/N3/WSP/2022,125/N3/WSP/2022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</si>
</sst>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0&quot;000000000"/>
    <numFmt numFmtId="165" formatCode="dd/mm/yyyy"/>
    <numFmt numFmtId="166" formatCode="00"/>
    <numFmt numFmtId="167" formatCode="dd\-mm\-yyyy"/>
    <numFmt numFmtId="168" formatCode="00000"/>
    <numFmt numFmtId="169" formatCode="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0"/>
      <name val="Century Gothic"/>
      <family val="1"/>
    </font>
    <font>
      <b/>
      <sz val="8"/>
      <color theme="0"/>
      <name val="Century Gothic"/>
      <family val="1"/>
    </font>
    <font>
      <b/>
      <sz val="9"/>
      <color theme="1"/>
      <name val="Century Gothic"/>
      <family val="2"/>
    </font>
    <font>
      <b/>
      <sz val="9"/>
      <color theme="0"/>
      <name val="Century Gothic"/>
      <family val="2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Book Antiqua"/>
      <family val="1"/>
    </font>
    <font>
      <sz val="11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0" fontId="5" fillId="0" borderId="0"/>
    <xf numFmtId="43" fontId="8" fillId="0" borderId="0" applyFon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2" borderId="12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2" borderId="11" xfId="0" applyFill="1" applyBorder="1"/>
    <xf numFmtId="0" fontId="0" fillId="2" borderId="18" xfId="0" applyFill="1" applyBorder="1"/>
    <xf numFmtId="166" fontId="0" fillId="4" borderId="2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4" fillId="5" borderId="7" xfId="0" applyFont="1" applyFill="1" applyBorder="1" applyAlignment="1">
      <alignment horizontal="center" wrapText="1"/>
    </xf>
    <xf numFmtId="167" fontId="0" fillId="0" borderId="7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4" fontId="0" fillId="0" borderId="7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7" fontId="0" fillId="0" borderId="7" xfId="0" applyNumberFormat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0" xfId="0" applyFill="1"/>
    <xf numFmtId="0" fontId="0" fillId="0" borderId="14" xfId="0" applyBorder="1"/>
    <xf numFmtId="0" fontId="1" fillId="2" borderId="9" xfId="0" applyFont="1" applyFill="1" applyBorder="1"/>
    <xf numFmtId="0" fontId="1" fillId="2" borderId="8" xfId="0" applyFont="1" applyFill="1" applyBorder="1" applyAlignment="1">
      <alignment horizontal="left" indent="1"/>
    </xf>
    <xf numFmtId="166" fontId="0" fillId="0" borderId="0" xfId="0" applyNumberFormat="1" applyAlignment="1">
      <alignment horizontal="center"/>
    </xf>
    <xf numFmtId="0" fontId="0" fillId="4" borderId="7" xfId="0" applyFill="1" applyBorder="1" applyAlignment="1">
      <alignment horizontal="center"/>
    </xf>
    <xf numFmtId="166" fontId="4" fillId="5" borderId="7" xfId="0" applyNumberFormat="1" applyFont="1" applyFill="1" applyBorder="1" applyAlignment="1">
      <alignment horizontal="center" wrapText="1"/>
    </xf>
    <xf numFmtId="166" fontId="0" fillId="4" borderId="7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10" fillId="8" borderId="21" xfId="0" applyFont="1" applyFill="1" applyBorder="1" applyAlignment="1">
      <alignment horizontal="center" vertical="center" wrapText="1"/>
    </xf>
    <xf numFmtId="0" fontId="11" fillId="8" borderId="20" xfId="0" applyFont="1" applyFill="1" applyBorder="1" applyAlignment="1">
      <alignment horizontal="center" vertical="center" wrapText="1"/>
    </xf>
    <xf numFmtId="0" fontId="12" fillId="9" borderId="22" xfId="1" applyNumberFormat="1" applyFont="1" applyFill="1" applyBorder="1" applyAlignment="1">
      <alignment horizontal="center" vertical="center"/>
    </xf>
    <xf numFmtId="0" fontId="12" fillId="9" borderId="22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4" borderId="7" xfId="0" applyFont="1" applyFill="1" applyBorder="1" applyAlignment="1">
      <alignment horizontal="left" vertical="center"/>
    </xf>
    <xf numFmtId="168" fontId="9" fillId="4" borderId="7" xfId="0" applyNumberFormat="1" applyFont="1" applyFill="1" applyBorder="1" applyAlignment="1">
      <alignment horizontal="left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7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11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9" fontId="12" fillId="9" borderId="22" xfId="1" applyNumberFormat="1" applyFont="1" applyFill="1" applyBorder="1" applyAlignment="1">
      <alignment horizontal="center" vertical="center"/>
    </xf>
    <xf numFmtId="0" fontId="12" fillId="9" borderId="23" xfId="1" applyNumberFormat="1" applyFont="1" applyFill="1" applyBorder="1" applyAlignment="1">
      <alignment horizontal="center" vertical="center"/>
    </xf>
    <xf numFmtId="0" fontId="13" fillId="12" borderId="22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6" fontId="12" fillId="9" borderId="22" xfId="1" applyNumberFormat="1" applyFont="1" applyFill="1" applyBorder="1" applyAlignment="1">
      <alignment horizontal="center" vertical="center"/>
    </xf>
    <xf numFmtId="168" fontId="9" fillId="4" borderId="7" xfId="0" applyNumberFormat="1" applyFont="1" applyFill="1" applyBorder="1" applyAlignment="1">
      <alignment horizontal="center" vertical="center"/>
    </xf>
    <xf numFmtId="166" fontId="5" fillId="4" borderId="7" xfId="0" applyNumberFormat="1" applyFont="1" applyFill="1" applyBorder="1" applyAlignment="1">
      <alignment horizontal="center" vertical="center"/>
    </xf>
    <xf numFmtId="168" fontId="5" fillId="4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14" borderId="0" xfId="0" applyFill="1"/>
    <xf numFmtId="0" fontId="2" fillId="6" borderId="0" xfId="0" applyFont="1" applyFill="1" applyAlignment="1">
      <alignment horizontal="center"/>
    </xf>
    <xf numFmtId="166" fontId="0" fillId="0" borderId="0" xfId="0" applyNumberFormat="1"/>
    <xf numFmtId="0" fontId="0" fillId="14" borderId="0" xfId="0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166" fontId="1" fillId="0" borderId="7" xfId="0" applyNumberFormat="1" applyFont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4" fontId="0" fillId="0" borderId="7" xfId="3" applyNumberFormat="1" applyFont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4" fontId="14" fillId="6" borderId="7" xfId="0" applyNumberFormat="1" applyFon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9" fillId="0" borderId="7" xfId="0" applyFont="1" applyBorder="1" applyAlignment="1">
      <alignment horizontal="center" vertical="center" wrapText="1"/>
    </xf>
    <xf numFmtId="0" fontId="6" fillId="16" borderId="0" xfId="0" applyFont="1" applyFill="1" applyAlignment="1">
      <alignment horizontal="center"/>
    </xf>
    <xf numFmtId="4" fontId="0" fillId="0" borderId="0" xfId="0" applyNumberFormat="1"/>
    <xf numFmtId="0" fontId="0" fillId="14" borderId="0" xfId="3" applyNumberFormat="1" applyFont="1" applyFill="1" applyAlignment="1">
      <alignment horizontal="center"/>
    </xf>
    <xf numFmtId="166" fontId="15" fillId="0" borderId="7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2" fontId="17" fillId="0" borderId="7" xfId="0" applyNumberFormat="1" applyFont="1" applyBorder="1" applyAlignment="1">
      <alignment horizontal="center" vertical="center" wrapText="1"/>
    </xf>
    <xf numFmtId="2" fontId="0" fillId="0" borderId="7" xfId="0" applyNumberFormat="1" applyBorder="1"/>
    <xf numFmtId="2" fontId="0" fillId="0" borderId="7" xfId="3" applyNumberFormat="1" applyFont="1" applyBorder="1" applyAlignment="1">
      <alignment horizontal="center"/>
    </xf>
    <xf numFmtId="39" fontId="0" fillId="0" borderId="7" xfId="3" applyNumberFormat="1" applyFont="1" applyBorder="1" applyAlignment="1">
      <alignment horizontal="center"/>
    </xf>
    <xf numFmtId="2" fontId="0" fillId="0" borderId="0" xfId="0" applyNumberFormat="1"/>
    <xf numFmtId="39" fontId="0" fillId="0" borderId="0" xfId="3" applyNumberFormat="1" applyFont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1" fillId="0" borderId="7" xfId="0" applyFont="1" applyBorder="1" applyAlignment="1">
      <alignment horizontal="center" vertical="center"/>
    </xf>
    <xf numFmtId="166" fontId="0" fillId="0" borderId="7" xfId="0" applyNumberForma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0" xfId="0" applyFont="1" applyFill="1" applyBorder="1"/>
    <xf numFmtId="4" fontId="1" fillId="0" borderId="7" xfId="3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0" xfId="3" applyNumberFormat="1" applyFont="1" applyBorder="1" applyAlignment="1">
      <alignment horizontal="center"/>
    </xf>
    <xf numFmtId="0" fontId="16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/>
    </xf>
    <xf numFmtId="165" fontId="0" fillId="15" borderId="7" xfId="0" applyNumberFormat="1" applyFill="1" applyBorder="1" applyAlignment="1">
      <alignment horizontal="center"/>
    </xf>
    <xf numFmtId="14" fontId="0" fillId="15" borderId="7" xfId="0" applyNumberFormat="1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166" fontId="0" fillId="15" borderId="7" xfId="0" applyNumberFormat="1" applyFill="1" applyBorder="1" applyAlignment="1">
      <alignment horizontal="center"/>
    </xf>
    <xf numFmtId="0" fontId="21" fillId="0" borderId="7" xfId="0" applyFont="1" applyBorder="1" applyAlignment="1">
      <alignment horizontal="center" vertical="center" wrapText="1"/>
    </xf>
    <xf numFmtId="39" fontId="15" fillId="0" borderId="7" xfId="0" applyNumberFormat="1" applyFont="1" applyBorder="1" applyAlignment="1">
      <alignment horizontal="center" vertical="center" wrapText="1"/>
    </xf>
    <xf numFmtId="39" fontId="15" fillId="0" borderId="10" xfId="0" applyNumberFormat="1" applyFont="1" applyBorder="1" applyAlignment="1">
      <alignment horizontal="center" vertical="center" wrapText="1"/>
    </xf>
    <xf numFmtId="39" fontId="15" fillId="0" borderId="7" xfId="3" applyNumberFormat="1" applyFont="1" applyBorder="1" applyAlignment="1">
      <alignment horizontal="center" vertical="center" wrapText="1"/>
    </xf>
    <xf numFmtId="39" fontId="15" fillId="0" borderId="10" xfId="3" applyNumberFormat="1" applyFont="1" applyBorder="1" applyAlignment="1">
      <alignment horizontal="center" vertical="center" wrapText="1"/>
    </xf>
    <xf numFmtId="39" fontId="0" fillId="0" borderId="7" xfId="0" applyNumberFormat="1" applyBorder="1" applyAlignment="1">
      <alignment horizontal="center" vertical="center" wrapText="1"/>
    </xf>
    <xf numFmtId="39" fontId="0" fillId="0" borderId="10" xfId="3" applyNumberFormat="1" applyFont="1" applyBorder="1" applyAlignment="1">
      <alignment horizontal="center"/>
    </xf>
    <xf numFmtId="43" fontId="1" fillId="2" borderId="0" xfId="3" applyFont="1" applyFill="1" applyBorder="1" applyAlignment="1">
      <alignment horizontal="center"/>
    </xf>
    <xf numFmtId="4" fontId="1" fillId="2" borderId="0" xfId="3" applyNumberFormat="1" applyFont="1" applyFill="1" applyBorder="1" applyAlignment="1">
      <alignment horizontal="center"/>
    </xf>
    <xf numFmtId="4" fontId="0" fillId="2" borderId="0" xfId="3" applyNumberFormat="1" applyFont="1" applyFill="1" applyAlignment="1">
      <alignment horizontal="center"/>
    </xf>
    <xf numFmtId="39" fontId="15" fillId="2" borderId="7" xfId="3" applyNumberFormat="1" applyFont="1" applyFill="1" applyBorder="1" applyAlignment="1">
      <alignment horizontal="center" vertical="center" wrapText="1"/>
    </xf>
    <xf numFmtId="4" fontId="15" fillId="2" borderId="7" xfId="3" applyNumberFormat="1" applyFont="1" applyFill="1" applyBorder="1" applyAlignment="1">
      <alignment horizontal="center" vertical="center" wrapText="1"/>
    </xf>
    <xf numFmtId="4" fontId="0" fillId="2" borderId="7" xfId="3" applyNumberFormat="1" applyFont="1" applyFill="1" applyBorder="1" applyAlignment="1">
      <alignment horizontal="center"/>
    </xf>
    <xf numFmtId="39" fontId="0" fillId="2" borderId="0" xfId="3" applyNumberFormat="1" applyFont="1" applyFill="1" applyBorder="1" applyAlignment="1">
      <alignment horizontal="center"/>
    </xf>
    <xf numFmtId="4" fontId="0" fillId="2" borderId="0" xfId="3" applyNumberFormat="1" applyFont="1" applyFill="1" applyBorder="1" applyAlignment="1">
      <alignment horizontal="center"/>
    </xf>
    <xf numFmtId="166" fontId="14" fillId="17" borderId="24" xfId="0" applyNumberFormat="1" applyFont="1" applyFill="1" applyBorder="1" applyAlignment="1">
      <alignment horizontal="center" vertical="center"/>
    </xf>
    <xf numFmtId="0" fontId="14" fillId="17" borderId="24" xfId="0" applyFont="1" applyFill="1" applyBorder="1" applyAlignment="1">
      <alignment horizontal="center" vertical="center"/>
    </xf>
    <xf numFmtId="0" fontId="14" fillId="17" borderId="24" xfId="3" applyNumberFormat="1" applyFont="1" applyFill="1" applyBorder="1" applyAlignment="1">
      <alignment horizontal="center" vertical="center"/>
    </xf>
    <xf numFmtId="4" fontId="14" fillId="17" borderId="24" xfId="3" applyNumberFormat="1" applyFont="1" applyFill="1" applyBorder="1" applyAlignment="1">
      <alignment horizontal="center" vertical="center"/>
    </xf>
    <xf numFmtId="4" fontId="14" fillId="17" borderId="7" xfId="3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/>
    </xf>
    <xf numFmtId="0" fontId="2" fillId="16" borderId="0" xfId="0" applyFont="1" applyFill="1" applyAlignment="1">
      <alignment horizontal="center" vertical="center"/>
    </xf>
    <xf numFmtId="0" fontId="0" fillId="4" borderId="7" xfId="0" applyFill="1" applyBorder="1" applyAlignment="1">
      <alignment horizontal="left"/>
    </xf>
    <xf numFmtId="0" fontId="0" fillId="18" borderId="0" xfId="0" applyFill="1" applyAlignment="1">
      <alignment horizontal="center" vertical="center"/>
    </xf>
    <xf numFmtId="168" fontId="9" fillId="13" borderId="8" xfId="0" applyNumberFormat="1" applyFont="1" applyFill="1" applyBorder="1" applyAlignment="1">
      <alignment horizontal="left" vertical="center"/>
    </xf>
    <xf numFmtId="168" fontId="9" fillId="13" borderId="10" xfId="0" applyNumberFormat="1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14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17" xfId="0" applyFill="1" applyBorder="1" applyAlignment="1">
      <alignment horizontal="left"/>
    </xf>
    <xf numFmtId="43" fontId="1" fillId="0" borderId="7" xfId="3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166" fontId="20" fillId="0" borderId="8" xfId="0" applyNumberFormat="1" applyFont="1" applyBorder="1" applyAlignment="1">
      <alignment horizontal="center"/>
    </xf>
    <xf numFmtId="166" fontId="20" fillId="0" borderId="9" xfId="0" applyNumberFormat="1" applyFont="1" applyBorder="1" applyAlignment="1">
      <alignment horizontal="center"/>
    </xf>
    <xf numFmtId="166" fontId="20" fillId="0" borderId="10" xfId="0" applyNumberFormat="1" applyFont="1" applyBorder="1" applyAlignment="1">
      <alignment horizontal="center"/>
    </xf>
    <xf numFmtId="0" fontId="9" fillId="13" borderId="8" xfId="0" applyFont="1" applyFill="1" applyBorder="1" applyAlignment="1">
      <alignment horizontal="left" vertical="center"/>
    </xf>
    <xf numFmtId="0" fontId="9" fillId="13" borderId="10" xfId="0" applyFont="1" applyFill="1" applyBorder="1" applyAlignment="1">
      <alignment horizontal="left" vertical="center"/>
    </xf>
    <xf numFmtId="0" fontId="6" fillId="11" borderId="8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</cellXfs>
  <cellStyles count="4">
    <cellStyle name="Comma" xfId="3" builtinId="3"/>
    <cellStyle name="Currency" xfId="1" builtinId="4"/>
    <cellStyle name="Normal" xfId="0" builtinId="0"/>
    <cellStyle name="Normal 2" xfId="2" xr:uid="{59F872A0-9EC7-4B06-8543-A7E1FC4D20D5}"/>
  </cellStyles>
  <dxfs count="2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92D05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92D050"/>
        </patternFill>
      </fill>
    </dxf>
    <dxf>
      <numFmt numFmtId="166" formatCode="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&quot;0&quot;0000000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166" formatCode="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FF0000"/>
        </patternFill>
      </fill>
      <border>
        <vertical/>
        <horizontal/>
      </border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mated%20Payslip%20-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Pay Slip"/>
      <sheetName val="SC-STEP-00"/>
      <sheetName val="SC-STEP-01"/>
      <sheetName val="SC-STEP-02"/>
      <sheetName val="Annual Salary Analysis"/>
      <sheetName val="Working Days"/>
      <sheetName val="Salary Range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C2" t="str">
            <v>Month</v>
          </cell>
          <cell r="D2" t="str">
            <v>No Of Working Days</v>
          </cell>
        </row>
        <row r="3">
          <cell r="C3" t="str">
            <v>Jan</v>
          </cell>
          <cell r="D3">
            <v>22</v>
          </cell>
        </row>
        <row r="4">
          <cell r="C4" t="str">
            <v>Feb</v>
          </cell>
          <cell r="D4">
            <v>23</v>
          </cell>
        </row>
        <row r="5">
          <cell r="C5" t="str">
            <v>Mar</v>
          </cell>
          <cell r="D5">
            <v>22</v>
          </cell>
        </row>
        <row r="6">
          <cell r="C6" t="str">
            <v>Apr</v>
          </cell>
          <cell r="D6">
            <v>18</v>
          </cell>
        </row>
        <row r="7">
          <cell r="C7" t="str">
            <v>May</v>
          </cell>
          <cell r="D7">
            <v>22</v>
          </cell>
        </row>
        <row r="8">
          <cell r="C8" t="str">
            <v>Jun</v>
          </cell>
          <cell r="D8">
            <v>23</v>
          </cell>
        </row>
        <row r="9">
          <cell r="C9" t="str">
            <v>Jul</v>
          </cell>
          <cell r="D9">
            <v>23</v>
          </cell>
        </row>
        <row r="10">
          <cell r="C10" t="str">
            <v>Aug</v>
          </cell>
          <cell r="D10">
            <v>22</v>
          </cell>
        </row>
        <row r="11">
          <cell r="C11" t="str">
            <v>Sep</v>
          </cell>
          <cell r="D11">
            <v>22</v>
          </cell>
        </row>
        <row r="12">
          <cell r="C12" t="str">
            <v>Oct</v>
          </cell>
          <cell r="D12">
            <v>22</v>
          </cell>
        </row>
        <row r="13">
          <cell r="C13" t="str">
            <v>Nov</v>
          </cell>
          <cell r="D13">
            <v>23</v>
          </cell>
        </row>
        <row r="14">
          <cell r="C14" t="str">
            <v>Dec</v>
          </cell>
          <cell r="D14">
            <v>22</v>
          </cell>
        </row>
      </sheetData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G224" totalsRowShown="0" headerRowDxfId="19" headerRowBorderDxfId="18" tableBorderDxfId="17">
  <autoFilter ref="B3:G224" xr:uid="{00000000-0009-0000-0100-000002000000}"/>
  <sortState xmlns:xlrd2="http://schemas.microsoft.com/office/spreadsheetml/2017/richdata2" ref="B4:G224">
    <sortCondition ref="C3:C224"/>
  </sortState>
  <tableColumns count="6">
    <tableColumn id="1" xr3:uid="{00000000-0010-0000-0000-000001000000}" name="No" dataDxfId="16">
      <calculatedColumnFormula>IF(AND(ISTEXT(C4),ISTEXT(D4),ISTEXT(E4),ISNUMBER(F4)),1,"Fileds can't be blank.All the fields are required fields!!")</calculatedColumnFormula>
    </tableColumn>
    <tableColumn id="2" xr3:uid="{00000000-0010-0000-0000-000002000000}" name="Type" dataDxfId="15"/>
    <tableColumn id="3" xr3:uid="{00000000-0010-0000-0000-000003000000}" name="Name" dataDxfId="14"/>
    <tableColumn id="4" xr3:uid="{00000000-0010-0000-0000-000004000000}" name="Address" dataDxfId="13"/>
    <tableColumn id="5" xr3:uid="{00000000-0010-0000-0000-000005000000}" name="Phone" dataDxfId="12"/>
    <tableColumn id="6" xr3:uid="{A19B9477-2104-444B-A7DD-661493497928}" name="Ranking" dataDxfId="1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8DF1-7FA4-40E3-AF5A-ACD3F124C56E}">
  <sheetPr>
    <tabColor theme="3" tint="-0.249977111117893"/>
  </sheetPr>
  <dimension ref="B1:F27"/>
  <sheetViews>
    <sheetView topLeftCell="A4" workbookViewId="0">
      <selection activeCell="C11" sqref="C11:C16"/>
    </sheetView>
  </sheetViews>
  <sheetFormatPr defaultRowHeight="15" x14ac:dyDescent="0.25"/>
  <cols>
    <col min="2" max="2" width="9" style="48" customWidth="1"/>
    <col min="3" max="3" width="25" style="46" customWidth="1"/>
    <col min="4" max="4" width="45.140625" style="46" bestFit="1" customWidth="1"/>
    <col min="5" max="5" width="13.140625" style="46" customWidth="1"/>
    <col min="6" max="6" width="9.140625" style="46"/>
  </cols>
  <sheetData>
    <row r="1" spans="2:6" x14ac:dyDescent="0.25">
      <c r="B1" s="45"/>
      <c r="C1" s="1"/>
      <c r="D1" s="1"/>
      <c r="E1" s="1"/>
      <c r="F1" s="1"/>
    </row>
    <row r="2" spans="2:6" ht="19.5" customHeight="1" x14ac:dyDescent="0.25">
      <c r="B2" s="47" t="s">
        <v>126</v>
      </c>
      <c r="C2" s="28" t="s">
        <v>125</v>
      </c>
      <c r="D2" s="28" t="s">
        <v>127</v>
      </c>
      <c r="E2" s="28" t="s">
        <v>128</v>
      </c>
      <c r="F2" s="28" t="s">
        <v>129</v>
      </c>
    </row>
    <row r="4" spans="2:6" x14ac:dyDescent="0.25">
      <c r="B4" s="48">
        <v>1</v>
      </c>
      <c r="C4" s="46" t="s">
        <v>133</v>
      </c>
      <c r="D4" s="46" t="s">
        <v>134</v>
      </c>
      <c r="E4" s="46" t="s">
        <v>135</v>
      </c>
      <c r="F4" s="46">
        <v>35</v>
      </c>
    </row>
    <row r="5" spans="2:6" x14ac:dyDescent="0.25">
      <c r="B5" s="48">
        <v>2</v>
      </c>
      <c r="C5" s="46" t="s">
        <v>133</v>
      </c>
      <c r="D5" s="46" t="s">
        <v>136</v>
      </c>
      <c r="E5" s="46" t="s">
        <v>137</v>
      </c>
      <c r="F5" s="46">
        <v>10</v>
      </c>
    </row>
    <row r="6" spans="2:6" x14ac:dyDescent="0.25">
      <c r="B6" s="48">
        <v>3</v>
      </c>
      <c r="C6" s="46" t="s">
        <v>133</v>
      </c>
      <c r="D6" s="46" t="s">
        <v>138</v>
      </c>
      <c r="E6" s="46" t="s">
        <v>137</v>
      </c>
      <c r="F6" s="46">
        <v>4</v>
      </c>
    </row>
    <row r="7" spans="2:6" x14ac:dyDescent="0.25">
      <c r="B7" s="48">
        <v>4</v>
      </c>
      <c r="C7" s="46" t="s">
        <v>133</v>
      </c>
      <c r="D7" s="46" t="s">
        <v>139</v>
      </c>
      <c r="E7" s="46" t="s">
        <v>140</v>
      </c>
      <c r="F7" s="46">
        <v>0.5</v>
      </c>
    </row>
    <row r="8" spans="2:6" x14ac:dyDescent="0.25">
      <c r="B8" s="48">
        <v>5</v>
      </c>
      <c r="C8" s="46" t="s">
        <v>133</v>
      </c>
      <c r="D8" s="46" t="s">
        <v>141</v>
      </c>
      <c r="E8" s="46" t="s">
        <v>137</v>
      </c>
      <c r="F8" s="46">
        <v>3</v>
      </c>
    </row>
    <row r="9" spans="2:6" x14ac:dyDescent="0.25">
      <c r="B9" s="48">
        <v>6</v>
      </c>
      <c r="C9" s="46" t="s">
        <v>133</v>
      </c>
      <c r="D9" s="46" t="s">
        <v>142</v>
      </c>
      <c r="E9" s="46" t="s">
        <v>137</v>
      </c>
      <c r="F9" s="46">
        <v>20</v>
      </c>
    </row>
    <row r="10" spans="2:6" x14ac:dyDescent="0.25">
      <c r="B10" s="48">
        <v>7</v>
      </c>
      <c r="C10" s="46" t="s">
        <v>133</v>
      </c>
      <c r="D10" s="46" t="s">
        <v>143</v>
      </c>
      <c r="E10" s="46" t="s">
        <v>137</v>
      </c>
      <c r="F10" s="46">
        <v>1</v>
      </c>
    </row>
    <row r="11" spans="2:6" x14ac:dyDescent="0.25">
      <c r="B11" s="48">
        <v>8</v>
      </c>
      <c r="C11" s="46" t="s">
        <v>130</v>
      </c>
      <c r="D11" s="46" t="s">
        <v>144</v>
      </c>
      <c r="E11" s="46" t="s">
        <v>145</v>
      </c>
      <c r="F11" s="46">
        <v>2</v>
      </c>
    </row>
    <row r="12" spans="2:6" x14ac:dyDescent="0.25">
      <c r="B12" s="48">
        <v>9</v>
      </c>
      <c r="C12" s="46" t="s">
        <v>130</v>
      </c>
      <c r="D12" s="46" t="s">
        <v>146</v>
      </c>
      <c r="E12" s="46" t="s">
        <v>145</v>
      </c>
      <c r="F12" s="46">
        <v>4</v>
      </c>
    </row>
    <row r="13" spans="2:6" x14ac:dyDescent="0.25">
      <c r="B13" s="48">
        <v>10</v>
      </c>
      <c r="C13" s="46" t="s">
        <v>130</v>
      </c>
      <c r="D13" s="46" t="s">
        <v>147</v>
      </c>
      <c r="E13" s="46" t="s">
        <v>145</v>
      </c>
      <c r="F13" s="46">
        <v>3</v>
      </c>
    </row>
    <row r="14" spans="2:6" x14ac:dyDescent="0.25">
      <c r="B14" s="48">
        <v>11</v>
      </c>
      <c r="C14" s="46" t="s">
        <v>130</v>
      </c>
      <c r="D14" s="46" t="s">
        <v>148</v>
      </c>
      <c r="E14" s="46" t="s">
        <v>145</v>
      </c>
      <c r="F14" s="46">
        <v>3</v>
      </c>
    </row>
    <row r="15" spans="2:6" x14ac:dyDescent="0.25">
      <c r="B15" s="48">
        <v>12</v>
      </c>
      <c r="C15" s="46" t="s">
        <v>130</v>
      </c>
      <c r="D15" s="46" t="s">
        <v>149</v>
      </c>
      <c r="E15" s="46" t="s">
        <v>145</v>
      </c>
      <c r="F15" s="46">
        <v>2</v>
      </c>
    </row>
    <row r="16" spans="2:6" x14ac:dyDescent="0.25">
      <c r="B16" s="48">
        <v>13</v>
      </c>
      <c r="C16" s="46" t="s">
        <v>130</v>
      </c>
      <c r="D16" s="46" t="s">
        <v>150</v>
      </c>
      <c r="E16" s="46" t="s">
        <v>145</v>
      </c>
      <c r="F16" s="46">
        <v>2</v>
      </c>
    </row>
    <row r="17" spans="2:6" x14ac:dyDescent="0.25">
      <c r="B17" s="48">
        <v>14</v>
      </c>
      <c r="C17" s="46" t="s">
        <v>131</v>
      </c>
      <c r="D17" s="46" t="s">
        <v>151</v>
      </c>
      <c r="E17" s="46" t="s">
        <v>137</v>
      </c>
      <c r="F17" s="46">
        <v>480</v>
      </c>
    </row>
    <row r="18" spans="2:6" x14ac:dyDescent="0.25">
      <c r="B18" s="48">
        <v>15</v>
      </c>
      <c r="C18" s="46" t="s">
        <v>131</v>
      </c>
      <c r="D18" s="46" t="s">
        <v>152</v>
      </c>
      <c r="E18" s="46" t="s">
        <v>137</v>
      </c>
      <c r="F18" s="46">
        <v>1000</v>
      </c>
    </row>
    <row r="19" spans="2:6" x14ac:dyDescent="0.25">
      <c r="B19" s="48">
        <v>16</v>
      </c>
      <c r="C19" s="46" t="s">
        <v>131</v>
      </c>
      <c r="D19" s="46" t="s">
        <v>153</v>
      </c>
      <c r="E19" s="46" t="s">
        <v>137</v>
      </c>
      <c r="F19" s="46">
        <v>10</v>
      </c>
    </row>
    <row r="20" spans="2:6" x14ac:dyDescent="0.25">
      <c r="B20" s="48">
        <v>17</v>
      </c>
      <c r="C20" s="46" t="s">
        <v>131</v>
      </c>
      <c r="D20" s="46" t="s">
        <v>154</v>
      </c>
      <c r="E20" s="46" t="s">
        <v>155</v>
      </c>
      <c r="F20" s="46">
        <v>1</v>
      </c>
    </row>
    <row r="21" spans="2:6" x14ac:dyDescent="0.25">
      <c r="B21" s="48">
        <v>18</v>
      </c>
      <c r="C21" s="46" t="s">
        <v>131</v>
      </c>
      <c r="D21" s="46" t="s">
        <v>156</v>
      </c>
      <c r="E21" s="46" t="s">
        <v>137</v>
      </c>
      <c r="F21" s="46">
        <v>6</v>
      </c>
    </row>
    <row r="22" spans="2:6" x14ac:dyDescent="0.25">
      <c r="B22" s="48">
        <v>19</v>
      </c>
      <c r="C22" s="46" t="s">
        <v>132</v>
      </c>
      <c r="D22" s="46" t="s">
        <v>157</v>
      </c>
      <c r="E22" s="46" t="s">
        <v>137</v>
      </c>
      <c r="F22" s="46">
        <v>1</v>
      </c>
    </row>
    <row r="23" spans="2:6" x14ac:dyDescent="0.25">
      <c r="B23" s="48">
        <v>20</v>
      </c>
      <c r="C23" s="46" t="s">
        <v>132</v>
      </c>
      <c r="D23" s="46" t="s">
        <v>158</v>
      </c>
      <c r="E23" s="46" t="s">
        <v>137</v>
      </c>
      <c r="F23" s="46">
        <v>2</v>
      </c>
    </row>
    <row r="24" spans="2:6" x14ac:dyDescent="0.25">
      <c r="B24" s="48">
        <v>21</v>
      </c>
      <c r="C24" s="46" t="s">
        <v>132</v>
      </c>
      <c r="D24" s="46" t="s">
        <v>159</v>
      </c>
      <c r="E24" s="46" t="s">
        <v>137</v>
      </c>
      <c r="F24" s="46">
        <v>1</v>
      </c>
    </row>
    <row r="25" spans="2:6" x14ac:dyDescent="0.25">
      <c r="B25" s="48">
        <v>22</v>
      </c>
      <c r="C25" s="46" t="s">
        <v>132</v>
      </c>
      <c r="D25" s="46" t="s">
        <v>160</v>
      </c>
      <c r="E25" s="46" t="s">
        <v>137</v>
      </c>
      <c r="F25" s="46">
        <v>2</v>
      </c>
    </row>
    <row r="26" spans="2:6" x14ac:dyDescent="0.25">
      <c r="B26" s="48">
        <v>23</v>
      </c>
      <c r="C26" s="10" t="s">
        <v>269</v>
      </c>
      <c r="D26" s="46" t="s">
        <v>154</v>
      </c>
      <c r="E26" s="46" t="s">
        <v>155</v>
      </c>
      <c r="F26" s="46">
        <v>15</v>
      </c>
    </row>
    <row r="27" spans="2:6" x14ac:dyDescent="0.25">
      <c r="B27" s="48">
        <v>24</v>
      </c>
      <c r="C27" s="10" t="s">
        <v>268</v>
      </c>
      <c r="D27" s="46" t="s">
        <v>144</v>
      </c>
      <c r="E27" s="46" t="s">
        <v>145</v>
      </c>
      <c r="F27" s="46">
        <v>25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810D-E6EB-491D-9BA2-4568ABB618D3}">
  <sheetPr>
    <tabColor theme="3" tint="-0.249977111117893"/>
  </sheetPr>
  <dimension ref="B1:E200"/>
  <sheetViews>
    <sheetView workbookViewId="0">
      <selection activeCell="C6" sqref="C6"/>
    </sheetView>
  </sheetViews>
  <sheetFormatPr defaultRowHeight="15" x14ac:dyDescent="0.25"/>
  <cols>
    <col min="2" max="2" width="12" style="45" customWidth="1"/>
    <col min="3" max="3" width="42.5703125" customWidth="1"/>
    <col min="4" max="4" width="11.7109375" customWidth="1"/>
    <col min="5" max="5" width="10.85546875" customWidth="1"/>
    <col min="7" max="7" width="18.140625" customWidth="1"/>
  </cols>
  <sheetData>
    <row r="1" spans="2:5" x14ac:dyDescent="0.25">
      <c r="B1"/>
    </row>
    <row r="2" spans="2:5" ht="17.25" customHeight="1" x14ac:dyDescent="0.25">
      <c r="B2" s="61" t="s">
        <v>52</v>
      </c>
      <c r="C2" s="46"/>
    </row>
    <row r="3" spans="2:5" ht="19.5" customHeight="1" x14ac:dyDescent="0.25">
      <c r="B3" s="141" t="str">
        <f>IF(C2="","",IF(COUNTIF(PRN!C2:C1048576,C$2)=0,"Invalid PRN No",""))</f>
        <v/>
      </c>
      <c r="C3" s="142"/>
    </row>
    <row r="4" spans="2:5" ht="18" customHeight="1" x14ac:dyDescent="0.25">
      <c r="B4" s="47" t="s">
        <v>126</v>
      </c>
      <c r="C4" s="28" t="s">
        <v>127</v>
      </c>
      <c r="D4" s="28" t="s">
        <v>128</v>
      </c>
      <c r="E4" s="28" t="s">
        <v>129</v>
      </c>
    </row>
    <row r="5" spans="2:5" ht="15.75" x14ac:dyDescent="0.25">
      <c r="B5" s="68"/>
      <c r="C5" s="68"/>
      <c r="D5" s="68"/>
      <c r="E5" s="68"/>
    </row>
    <row r="6" spans="2:5" ht="15.75" x14ac:dyDescent="0.25">
      <c r="B6" s="69" t="str">
        <f>IF(COUNTIF(PRN!C2:C1048576,C$2)&gt;0,1,"")</f>
        <v/>
      </c>
      <c r="C6" s="70" t="str">
        <f>IFERROR(INDEX(PRN!$B$2:$F$1048576,(MATCH('PRN Analysis'!$C$2,PRN!$C$2:$C$1048576,0)+$B6-1),MATCH(C$4,PRN!$B$2:$F$2,0)),"")</f>
        <v/>
      </c>
      <c r="D6" s="70" t="str">
        <f>IFERROR(INDEX(PRN!$B$2:$F$1048576,(MATCH('PRN Analysis'!$C$2,PRN!$C$2:$C$1048576,0)+$B6-1),MATCH(D$4,PRN!$B$2:$F$2,0)),"")</f>
        <v/>
      </c>
      <c r="E6" s="71" t="str">
        <f>IFERROR(INDEX(PRN!$B$2:$F$1048576,(MATCH('PRN Analysis'!$C$2,PRN!$C$2:$C$1048576,0)+$B6-1),MATCH(E$4,PRN!$B$2:$F$2,0)),"")</f>
        <v/>
      </c>
    </row>
    <row r="7" spans="2:5" ht="15.75" x14ac:dyDescent="0.25">
      <c r="B7" s="69" t="str">
        <f>IF(B6&lt;COUNTIF(PRN!C$2:C$1048576,C$2),(B6+1),"")</f>
        <v/>
      </c>
      <c r="C7" s="70" t="str">
        <f>IFERROR(INDEX(PRN!$B$2:$F$1048576,(MATCH('PRN Analysis'!$C$2,PRN!$C$2:$C$1048576,0)+$B7-1),MATCH(C$4,PRN!$B$2:$F$2,0)),"")</f>
        <v/>
      </c>
      <c r="D7" s="70" t="str">
        <f>IFERROR(INDEX(PRN!$B$2:$F$1048576,(MATCH('PRN Analysis'!$C$2,PRN!$C$2:$C$1048576,0)+$B7-1),MATCH(D$4,PRN!$B$2:$F$2,0)),"")</f>
        <v/>
      </c>
      <c r="E7" s="71" t="str">
        <f>IFERROR(INDEX(PRN!$B$2:$F$1048576,(MATCH('PRN Analysis'!$C$2,PRN!$C$2:$C$1048576,0)+$B7-1),MATCH(E$4,PRN!$B$2:$F$2,0)),"")</f>
        <v/>
      </c>
    </row>
    <row r="8" spans="2:5" ht="15.75" x14ac:dyDescent="0.25">
      <c r="B8" s="69" t="str">
        <f>IF(B7&lt;COUNTIF(PRN!C$2:C$1048576,C$2),(B7+1),"")</f>
        <v/>
      </c>
      <c r="C8" s="70" t="str">
        <f>IFERROR(INDEX(PRN!$B$2:$F$1048576,(MATCH('PRN Analysis'!$C$2,PRN!$C$2:$C$1048576,0)+$B8-1),MATCH(C$4,PRN!$B$2:$F$2,0)),"")</f>
        <v/>
      </c>
      <c r="D8" s="70" t="str">
        <f>IFERROR(INDEX(PRN!$B$2:$F$1048576,(MATCH('PRN Analysis'!$C$2,PRN!$C$2:$C$1048576,0)+$B8-1),MATCH(D$4,PRN!$B$2:$F$2,0)),"")</f>
        <v/>
      </c>
      <c r="E8" s="71" t="str">
        <f>IFERROR(INDEX(PRN!$B$2:$F$1048576,(MATCH('PRN Analysis'!$C$2,PRN!$C$2:$C$1048576,0)+$B8-1),MATCH(E$4,PRN!$B$2:$F$2,0)),"")</f>
        <v/>
      </c>
    </row>
    <row r="9" spans="2:5" ht="15.75" x14ac:dyDescent="0.25">
      <c r="B9" s="69" t="str">
        <f>IF(B8&lt;COUNTIF(PRN!C$2:C$1048576,C$2),(B8+1),"")</f>
        <v/>
      </c>
      <c r="C9" s="70" t="str">
        <f>IFERROR(INDEX(PRN!$B$2:$F$1048576,(MATCH('PRN Analysis'!$C$2,PRN!$C$2:$C$1048576,0)+$B9-1),MATCH(C$4,PRN!$B$2:$F$2,0)),"")</f>
        <v/>
      </c>
      <c r="D9" s="70" t="str">
        <f>IFERROR(INDEX(PRN!$B$2:$F$1048576,(MATCH('PRN Analysis'!$C$2,PRN!$C$2:$C$1048576,0)+$B9-1),MATCH(D$4,PRN!$B$2:$F$2,0)),"")</f>
        <v/>
      </c>
      <c r="E9" s="71" t="str">
        <f>IFERROR(INDEX(PRN!$B$2:$F$1048576,(MATCH('PRN Analysis'!$C$2,PRN!$C$2:$C$1048576,0)+$B9-1),MATCH(E$4,PRN!$B$2:$F$2,0)),"")</f>
        <v/>
      </c>
    </row>
    <row r="10" spans="2:5" ht="15.75" x14ac:dyDescent="0.25">
      <c r="B10" s="69" t="str">
        <f>IF(B9&lt;COUNTIF(PRN!C$2:C$1048576,C$2),(B9+1),"")</f>
        <v/>
      </c>
      <c r="C10" s="70" t="str">
        <f>IFERROR(INDEX(PRN!$B$2:$F$1048576,(MATCH('PRN Analysis'!$C$2,PRN!$C$2:$C$1048576,0)+$B10-1),MATCH(C$4,PRN!$B$2:$F$2,0)),"")</f>
        <v/>
      </c>
      <c r="D10" s="70" t="str">
        <f>IFERROR(INDEX(PRN!$B$2:$F$1048576,(MATCH('PRN Analysis'!$C$2,PRN!$C$2:$C$1048576,0)+$B10-1),MATCH(D$4,PRN!$B$2:$F$2,0)),"")</f>
        <v/>
      </c>
      <c r="E10" s="71" t="str">
        <f>IFERROR(INDEX(PRN!$B$2:$F$1048576,(MATCH('PRN Analysis'!$C$2,PRN!$C$2:$C$1048576,0)+$B10-1),MATCH(E$4,PRN!$B$2:$F$2,0)),"")</f>
        <v/>
      </c>
    </row>
    <row r="11" spans="2:5" ht="15.75" x14ac:dyDescent="0.25">
      <c r="B11" s="69" t="str">
        <f>IF(B10&lt;COUNTIF(PRN!C$2:C$1048576,C$2),(B10+1),"")</f>
        <v/>
      </c>
      <c r="C11" s="70" t="str">
        <f>IFERROR(INDEX(PRN!$B$2:$F$1048576,(MATCH('PRN Analysis'!$C$2,PRN!$C$2:$C$1048576,0)+$B11-1),MATCH(C$4,PRN!$B$2:$F$2,0)),"")</f>
        <v/>
      </c>
      <c r="D11" s="70" t="str">
        <f>IFERROR(INDEX(PRN!$B$2:$F$1048576,(MATCH('PRN Analysis'!$C$2,PRN!$C$2:$C$1048576,0)+$B11-1),MATCH(D$4,PRN!$B$2:$F$2,0)),"")</f>
        <v/>
      </c>
      <c r="E11" s="71" t="str">
        <f>IFERROR(INDEX(PRN!$B$2:$F$1048576,(MATCH('PRN Analysis'!$C$2,PRN!$C$2:$C$1048576,0)+$B11-1),MATCH(E$4,PRN!$B$2:$F$2,0)),"")</f>
        <v/>
      </c>
    </row>
    <row r="12" spans="2:5" ht="15.75" x14ac:dyDescent="0.25">
      <c r="B12" s="69" t="str">
        <f>IF(B11&lt;COUNTIF(PRN!C$2:C$1048576,C$2),(B11+1),"")</f>
        <v/>
      </c>
      <c r="C12" s="70" t="str">
        <f>IFERROR(INDEX(PRN!$B$2:$F$1048576,(MATCH('PRN Analysis'!$C$2,PRN!$C$2:$C$1048576,0)+$B12-1),MATCH(C$4,PRN!$B$2:$F$2,0)),"")</f>
        <v/>
      </c>
      <c r="D12" s="70" t="str">
        <f>IFERROR(INDEX(PRN!$B$2:$F$1048576,(MATCH('PRN Analysis'!$C$2,PRN!$C$2:$C$1048576,0)+$B12-1),MATCH(D$4,PRN!$B$2:$F$2,0)),"")</f>
        <v/>
      </c>
      <c r="E12" s="71" t="str">
        <f>IFERROR(INDEX(PRN!$B$2:$F$1048576,(MATCH('PRN Analysis'!$C$2,PRN!$C$2:$C$1048576,0)+$B12-1),MATCH(E$4,PRN!$B$2:$F$2,0)),"")</f>
        <v/>
      </c>
    </row>
    <row r="13" spans="2:5" ht="15.75" x14ac:dyDescent="0.25">
      <c r="B13" s="69" t="str">
        <f>IF(B12&lt;COUNTIF(PRN!C$2:C$1048576,C$2),(B12+1),"")</f>
        <v/>
      </c>
      <c r="C13" s="70" t="str">
        <f>IFERROR(INDEX(PRN!$B$2:$F$1048576,(MATCH('PRN Analysis'!$C$2,PRN!$C$2:$C$1048576,0)+$B13-1),MATCH(C$4,PRN!$B$2:$F$2,0)),"")</f>
        <v/>
      </c>
      <c r="D13" s="70" t="str">
        <f>IFERROR(INDEX(PRN!$B$2:$F$1048576,(MATCH('PRN Analysis'!$C$2,PRN!$C$2:$C$1048576,0)+$B13-1),MATCH(D$4,PRN!$B$2:$F$2,0)),"")</f>
        <v/>
      </c>
      <c r="E13" s="71" t="str">
        <f>IFERROR(INDEX(PRN!$B$2:$F$1048576,(MATCH('PRN Analysis'!$C$2,PRN!$C$2:$C$1048576,0)+$B13-1),MATCH(E$4,PRN!$B$2:$F$2,0)),"")</f>
        <v/>
      </c>
    </row>
    <row r="14" spans="2:5" ht="15.75" x14ac:dyDescent="0.25">
      <c r="B14" s="69" t="str">
        <f>IF(B13&lt;COUNTIF(PRN!C$2:C$1048576,C$2),(B13+1),"")</f>
        <v/>
      </c>
      <c r="C14" s="70" t="str">
        <f>IFERROR(INDEX(PRN!$B$2:$F$1048576,(MATCH('PRN Analysis'!$C$2,PRN!$C$2:$C$1048576,0)+$B14-1),MATCH(C$4,PRN!$B$2:$F$2,0)),"")</f>
        <v/>
      </c>
      <c r="D14" s="70" t="str">
        <f>IFERROR(INDEX(PRN!$B$2:$F$1048576,(MATCH('PRN Analysis'!$C$2,PRN!$C$2:$C$1048576,0)+$B14-1),MATCH(D$4,PRN!$B$2:$F$2,0)),"")</f>
        <v/>
      </c>
      <c r="E14" s="71" t="str">
        <f>IFERROR(INDEX(PRN!$B$2:$F$1048576,(MATCH('PRN Analysis'!$C$2,PRN!$C$2:$C$1048576,0)+$B14-1),MATCH(E$4,PRN!$B$2:$F$2,0)),"")</f>
        <v/>
      </c>
    </row>
    <row r="15" spans="2:5" ht="15.75" x14ac:dyDescent="0.25">
      <c r="B15" s="69" t="str">
        <f>IF(B14&lt;COUNTIF(PRN!C$2:C$1048576,C$2),(B14+1),"")</f>
        <v/>
      </c>
      <c r="C15" s="70" t="str">
        <f>IFERROR(INDEX(PRN!$B$2:$F$1048576,(MATCH('PRN Analysis'!$C$2,PRN!$C$2:$C$1048576,0)+$B15-1),MATCH(C$4,PRN!$B$2:$F$2,0)),"")</f>
        <v/>
      </c>
      <c r="D15" s="70" t="str">
        <f>IFERROR(INDEX(PRN!$B$2:$F$1048576,(MATCH('PRN Analysis'!$C$2,PRN!$C$2:$C$1048576,0)+$B15-1),MATCH(D$4,PRN!$B$2:$F$2,0)),"")</f>
        <v/>
      </c>
      <c r="E15" s="71" t="str">
        <f>IFERROR(INDEX(PRN!$B$2:$F$1048576,(MATCH('PRN Analysis'!$C$2,PRN!$C$2:$C$1048576,0)+$B15-1),MATCH(E$4,PRN!$B$2:$F$2,0)),"")</f>
        <v/>
      </c>
    </row>
    <row r="16" spans="2:5" ht="15.75" x14ac:dyDescent="0.25">
      <c r="B16" s="69" t="str">
        <f>IF(B15&lt;COUNTIF(PRN!C$2:C$1048576,C$2),(B15+1),"")</f>
        <v/>
      </c>
      <c r="C16" s="70" t="str">
        <f>IFERROR(INDEX(PRN!$B$2:$F$1048576,(MATCH('PRN Analysis'!$C$2,PRN!$C$2:$C$1048576,0)+$B16-1),MATCH(C$4,PRN!$B$2:$F$2,0)),"")</f>
        <v/>
      </c>
      <c r="D16" s="70" t="str">
        <f>IFERROR(INDEX(PRN!$B$2:$F$1048576,(MATCH('PRN Analysis'!$C$2,PRN!$C$2:$C$1048576,0)+$B16-1),MATCH(D$4,PRN!$B$2:$F$2,0)),"")</f>
        <v/>
      </c>
      <c r="E16" s="71" t="str">
        <f>IFERROR(INDEX(PRN!$B$2:$F$1048576,(MATCH('PRN Analysis'!$C$2,PRN!$C$2:$C$1048576,0)+$B16-1),MATCH(E$4,PRN!$B$2:$F$2,0)),"")</f>
        <v/>
      </c>
    </row>
    <row r="17" spans="2:5" ht="15.75" x14ac:dyDescent="0.25">
      <c r="B17" s="69" t="str">
        <f>IF(B16&lt;COUNTIF(PRN!C$2:C$1048576,C$2),(B16+1),"")</f>
        <v/>
      </c>
      <c r="C17" s="70" t="str">
        <f>IFERROR(INDEX(PRN!$B$2:$F$1048576,(MATCH('PRN Analysis'!$C$2,PRN!$C$2:$C$1048576,0)+$B17-1),MATCH(C$4,PRN!$B$2:$F$2,0)),"")</f>
        <v/>
      </c>
      <c r="D17" s="70" t="str">
        <f>IFERROR(INDEX(PRN!$B$2:$F$1048576,(MATCH('PRN Analysis'!$C$2,PRN!$C$2:$C$1048576,0)+$B17-1),MATCH(D$4,PRN!$B$2:$F$2,0)),"")</f>
        <v/>
      </c>
      <c r="E17" s="71" t="str">
        <f>IFERROR(INDEX(PRN!$B$2:$F$1048576,(MATCH('PRN Analysis'!$C$2,PRN!$C$2:$C$1048576,0)+$B17-1),MATCH(E$4,PRN!$B$2:$F$2,0)),"")</f>
        <v/>
      </c>
    </row>
    <row r="18" spans="2:5" ht="15.75" x14ac:dyDescent="0.25">
      <c r="B18" s="69" t="str">
        <f>IF(B17&lt;COUNTIF(PRN!C$2:C$1048576,C$2),(B17+1),"")</f>
        <v/>
      </c>
      <c r="C18" s="70" t="str">
        <f>IFERROR(INDEX(PRN!$B$2:$F$1048576,(MATCH('PRN Analysis'!$C$2,PRN!$C$2:$C$1048576,0)+$B18-1),MATCH(C$4,PRN!$B$2:$F$2,0)),"")</f>
        <v/>
      </c>
      <c r="D18" s="70" t="str">
        <f>IFERROR(INDEX(PRN!$B$2:$F$1048576,(MATCH('PRN Analysis'!$C$2,PRN!$C$2:$C$1048576,0)+$B18-1),MATCH(D$4,PRN!$B$2:$F$2,0)),"")</f>
        <v/>
      </c>
      <c r="E18" s="71" t="str">
        <f>IFERROR(INDEX(PRN!$B$2:$F$1048576,(MATCH('PRN Analysis'!$C$2,PRN!$C$2:$C$1048576,0)+$B18-1),MATCH(E$4,PRN!$B$2:$F$2,0)),"")</f>
        <v/>
      </c>
    </row>
    <row r="19" spans="2:5" ht="15.75" x14ac:dyDescent="0.25">
      <c r="B19" s="69" t="str">
        <f>IF(B18&lt;COUNTIF(PRN!C$2:C$1048576,C$2),(B18+1),"")</f>
        <v/>
      </c>
      <c r="C19" s="70" t="str">
        <f>IFERROR(INDEX(PRN!$B$2:$F$1048576,(MATCH('PRN Analysis'!$C$2,PRN!$C$2:$C$1048576,0)+$B19-1),MATCH(C$4,PRN!$B$2:$F$2,0)),"")</f>
        <v/>
      </c>
      <c r="D19" s="70" t="str">
        <f>IFERROR(INDEX(PRN!$B$2:$F$1048576,(MATCH('PRN Analysis'!$C$2,PRN!$C$2:$C$1048576,0)+$B19-1),MATCH(D$4,PRN!$B$2:$F$2,0)),"")</f>
        <v/>
      </c>
      <c r="E19" s="71" t="str">
        <f>IFERROR(INDEX(PRN!$B$2:$F$1048576,(MATCH('PRN Analysis'!$C$2,PRN!$C$2:$C$1048576,0)+$B19-1),MATCH(E$4,PRN!$B$2:$F$2,0)),"")</f>
        <v/>
      </c>
    </row>
    <row r="20" spans="2:5" ht="15.75" x14ac:dyDescent="0.25">
      <c r="B20" s="69" t="str">
        <f>IF(B19&lt;COUNTIF(PRN!C$2:C$1048576,C$2),(B19+1),"")</f>
        <v/>
      </c>
      <c r="C20" s="70" t="str">
        <f>IFERROR(INDEX(PRN!$B$2:$F$1048576,(MATCH('PRN Analysis'!$C$2,PRN!$C$2:$C$1048576,0)+$B20-1),MATCH(C$4,PRN!$B$2:$F$2,0)),"")</f>
        <v/>
      </c>
      <c r="D20" s="70" t="str">
        <f>IFERROR(INDEX(PRN!$B$2:$F$1048576,(MATCH('PRN Analysis'!$C$2,PRN!$C$2:$C$1048576,0)+$B20-1),MATCH(D$4,PRN!$B$2:$F$2,0)),"")</f>
        <v/>
      </c>
      <c r="E20" s="71" t="str">
        <f>IFERROR(INDEX(PRN!$B$2:$F$1048576,(MATCH('PRN Analysis'!$C$2,PRN!$C$2:$C$1048576,0)+$B20-1),MATCH(E$4,PRN!$B$2:$F$2,0)),"")</f>
        <v/>
      </c>
    </row>
    <row r="21" spans="2:5" ht="15.75" x14ac:dyDescent="0.25">
      <c r="B21" s="69" t="str">
        <f>IF(B20&lt;COUNTIF(PRN!C$2:C$1048576,C$2),(B20+1),"")</f>
        <v/>
      </c>
      <c r="C21" s="70" t="str">
        <f>IFERROR(INDEX(PRN!$B$2:$F$1048576,(MATCH('PRN Analysis'!$C$2,PRN!$C$2:$C$1048576,0)+$B21-1),MATCH(C$4,PRN!$B$2:$F$2,0)),"")</f>
        <v/>
      </c>
      <c r="D21" s="70" t="str">
        <f>IFERROR(INDEX(PRN!$B$2:$F$1048576,(MATCH('PRN Analysis'!$C$2,PRN!$C$2:$C$1048576,0)+$B21-1),MATCH(D$4,PRN!$B$2:$F$2,0)),"")</f>
        <v/>
      </c>
      <c r="E21" s="71" t="str">
        <f>IFERROR(INDEX(PRN!$B$2:$F$1048576,(MATCH('PRN Analysis'!$C$2,PRN!$C$2:$C$1048576,0)+$B21-1),MATCH(E$4,PRN!$B$2:$F$2,0)),"")</f>
        <v/>
      </c>
    </row>
    <row r="22" spans="2:5" ht="15.75" x14ac:dyDescent="0.25">
      <c r="B22" s="69" t="str">
        <f>IF(B21&lt;COUNTIF(PRN!C$2:C$1048576,C$2),(B21+1),"")</f>
        <v/>
      </c>
      <c r="C22" s="70" t="str">
        <f>IFERROR(INDEX(PRN!$B$2:$F$1048576,(MATCH('PRN Analysis'!$C$2,PRN!$C$2:$C$1048576,0)+$B22-1),MATCH(C$4,PRN!$B$2:$F$2,0)),"")</f>
        <v/>
      </c>
      <c r="D22" s="70" t="str">
        <f>IFERROR(INDEX(PRN!$B$2:$F$1048576,(MATCH('PRN Analysis'!$C$2,PRN!$C$2:$C$1048576,0)+$B22-1),MATCH(D$4,PRN!$B$2:$F$2,0)),"")</f>
        <v/>
      </c>
      <c r="E22" s="71" t="str">
        <f>IFERROR(INDEX(PRN!$B$2:$F$1048576,(MATCH('PRN Analysis'!$C$2,PRN!$C$2:$C$1048576,0)+$B22-1),MATCH(E$4,PRN!$B$2:$F$2,0)),"")</f>
        <v/>
      </c>
    </row>
    <row r="23" spans="2:5" ht="15.75" x14ac:dyDescent="0.25">
      <c r="B23" s="69" t="str">
        <f>IF(B22&lt;COUNTIF(PRN!C$2:C$1048576,C$2),(B22+1),"")</f>
        <v/>
      </c>
      <c r="C23" s="70" t="str">
        <f>IFERROR(INDEX(PRN!$B$2:$F$1048576,(MATCH('PRN Analysis'!$C$2,PRN!$C$2:$C$1048576,0)+$B23-1),MATCH(C$4,PRN!$B$2:$F$2,0)),"")</f>
        <v/>
      </c>
      <c r="D23" s="70" t="str">
        <f>IFERROR(INDEX(PRN!$B$2:$F$1048576,(MATCH('PRN Analysis'!$C$2,PRN!$C$2:$C$1048576,0)+$B23-1),MATCH(D$4,PRN!$B$2:$F$2,0)),"")</f>
        <v/>
      </c>
      <c r="E23" s="71" t="str">
        <f>IFERROR(INDEX(PRN!$B$2:$F$1048576,(MATCH('PRN Analysis'!$C$2,PRN!$C$2:$C$1048576,0)+$B23-1),MATCH(E$4,PRN!$B$2:$F$2,0)),"")</f>
        <v/>
      </c>
    </row>
    <row r="24" spans="2:5" ht="15.75" x14ac:dyDescent="0.25">
      <c r="B24" s="69" t="str">
        <f>IF(B23&lt;COUNTIF(PRN!C$2:C$1048576,C$2),(B23+1),"")</f>
        <v/>
      </c>
      <c r="C24" s="70" t="str">
        <f>IFERROR(INDEX(PRN!$B$2:$F$1048576,(MATCH('PRN Analysis'!$C$2,PRN!$C$2:$C$1048576,0)+$B24-1),MATCH(C$4,PRN!$B$2:$F$2,0)),"")</f>
        <v/>
      </c>
      <c r="D24" s="70" t="str">
        <f>IFERROR(INDEX(PRN!$B$2:$F$1048576,(MATCH('PRN Analysis'!$C$2,PRN!$C$2:$C$1048576,0)+$B24-1),MATCH(D$4,PRN!$B$2:$F$2,0)),"")</f>
        <v/>
      </c>
      <c r="E24" s="71" t="str">
        <f>IFERROR(INDEX(PRN!$B$2:$F$1048576,(MATCH('PRN Analysis'!$C$2,PRN!$C$2:$C$1048576,0)+$B24-1),MATCH(E$4,PRN!$B$2:$F$2,0)),"")</f>
        <v/>
      </c>
    </row>
    <row r="25" spans="2:5" ht="15.75" x14ac:dyDescent="0.25">
      <c r="B25" s="69" t="str">
        <f>IF(B24&lt;COUNTIF(PRN!C$2:C$1048576,C$2),(B24+1),"")</f>
        <v/>
      </c>
      <c r="C25" s="70" t="str">
        <f>IFERROR(INDEX(PRN!$B$2:$F$1048576,(MATCH('PRN Analysis'!$C$2,PRN!$C$2:$C$1048576,0)+$B25-1),MATCH(C$4,PRN!$B$2:$F$2,0)),"")</f>
        <v/>
      </c>
      <c r="D25" s="70" t="str">
        <f>IFERROR(INDEX(PRN!$B$2:$F$1048576,(MATCH('PRN Analysis'!$C$2,PRN!$C$2:$C$1048576,0)+$B25-1),MATCH(D$4,PRN!$B$2:$F$2,0)),"")</f>
        <v/>
      </c>
      <c r="E25" s="71" t="str">
        <f>IFERROR(INDEX(PRN!$B$2:$F$1048576,(MATCH('PRN Analysis'!$C$2,PRN!$C$2:$C$1048576,0)+$B25-1),MATCH(E$4,PRN!$B$2:$F$2,0)),"")</f>
        <v/>
      </c>
    </row>
    <row r="26" spans="2:5" ht="15.75" x14ac:dyDescent="0.25">
      <c r="B26" s="69" t="str">
        <f>IF(B25&lt;COUNTIF(PRN!C$2:C$1048576,C$2),(B25+1),"")</f>
        <v/>
      </c>
      <c r="C26" s="70" t="str">
        <f>IFERROR(INDEX(PRN!$B$2:$F$1048576,(MATCH('PRN Analysis'!$C$2,PRN!$C$2:$C$1048576,0)+$B26-1),MATCH(C$4,PRN!$B$2:$F$2,0)),"")</f>
        <v/>
      </c>
      <c r="D26" s="70" t="str">
        <f>IFERROR(INDEX(PRN!$B$2:$F$1048576,(MATCH('PRN Analysis'!$C$2,PRN!$C$2:$C$1048576,0)+$B26-1),MATCH(D$4,PRN!$B$2:$F$2,0)),"")</f>
        <v/>
      </c>
      <c r="E26" s="71" t="str">
        <f>IFERROR(INDEX(PRN!$B$2:$F$1048576,(MATCH('PRN Analysis'!$C$2,PRN!$C$2:$C$1048576,0)+$B26-1),MATCH(E$4,PRN!$B$2:$F$2,0)),"")</f>
        <v/>
      </c>
    </row>
    <row r="27" spans="2:5" ht="15.75" x14ac:dyDescent="0.25">
      <c r="B27" s="69" t="str">
        <f>IF(B26&lt;COUNTIF(PRN!C$2:C$1048576,C$2),(B26+1),"")</f>
        <v/>
      </c>
      <c r="C27" s="70" t="str">
        <f>IFERROR(INDEX(PRN!$B$2:$F$1048576,(MATCH('PRN Analysis'!$C$2,PRN!$C$2:$C$1048576,0)+$B27-1),MATCH(C$4,PRN!$B$2:$F$2,0)),"")</f>
        <v/>
      </c>
      <c r="D27" s="70" t="str">
        <f>IFERROR(INDEX(PRN!$B$2:$F$1048576,(MATCH('PRN Analysis'!$C$2,PRN!$C$2:$C$1048576,0)+$B27-1),MATCH(D$4,PRN!$B$2:$F$2,0)),"")</f>
        <v/>
      </c>
      <c r="E27" s="71" t="str">
        <f>IFERROR(INDEX(PRN!$B$2:$F$1048576,(MATCH('PRN Analysis'!$C$2,PRN!$C$2:$C$1048576,0)+$B27-1),MATCH(E$4,PRN!$B$2:$F$2,0)),"")</f>
        <v/>
      </c>
    </row>
    <row r="28" spans="2:5" ht="15.75" x14ac:dyDescent="0.25">
      <c r="B28" s="69" t="str">
        <f>IF(B27&lt;COUNTIF(PRN!C$2:C$1048576,C$2),(B27+1),"")</f>
        <v/>
      </c>
      <c r="C28" s="70" t="str">
        <f>IFERROR(INDEX(PRN!$B$2:$F$1048576,(MATCH('PRN Analysis'!$C$2,PRN!$C$2:$C$1048576,0)+$B28-1),MATCH(C$4,PRN!$B$2:$F$2,0)),"")</f>
        <v/>
      </c>
      <c r="D28" s="70" t="str">
        <f>IFERROR(INDEX(PRN!$B$2:$F$1048576,(MATCH('PRN Analysis'!$C$2,PRN!$C$2:$C$1048576,0)+$B28-1),MATCH(D$4,PRN!$B$2:$F$2,0)),"")</f>
        <v/>
      </c>
      <c r="E28" s="71" t="str">
        <f>IFERROR(INDEX(PRN!$B$2:$F$1048576,(MATCH('PRN Analysis'!$C$2,PRN!$C$2:$C$1048576,0)+$B28-1),MATCH(E$4,PRN!$B$2:$F$2,0)),"")</f>
        <v/>
      </c>
    </row>
    <row r="29" spans="2:5" ht="15.75" x14ac:dyDescent="0.25">
      <c r="B29" s="69" t="str">
        <f>IF(B28&lt;COUNTIF(PRN!C$2:C$1048576,C$2),(B28+1),"")</f>
        <v/>
      </c>
      <c r="C29" s="70" t="str">
        <f>IFERROR(INDEX(PRN!$B$2:$F$1048576,(MATCH('PRN Analysis'!$C$2,PRN!$C$2:$C$1048576,0)+$B29-1),MATCH(C$4,PRN!$B$2:$F$2,0)),"")</f>
        <v/>
      </c>
      <c r="D29" s="70" t="str">
        <f>IFERROR(INDEX(PRN!$B$2:$F$1048576,(MATCH('PRN Analysis'!$C$2,PRN!$C$2:$C$1048576,0)+$B29-1),MATCH(D$4,PRN!$B$2:$F$2,0)),"")</f>
        <v/>
      </c>
      <c r="E29" s="71" t="str">
        <f>IFERROR(INDEX(PRN!$B$2:$F$1048576,(MATCH('PRN Analysis'!$C$2,PRN!$C$2:$C$1048576,0)+$B29-1),MATCH(E$4,PRN!$B$2:$F$2,0)),"")</f>
        <v/>
      </c>
    </row>
    <row r="30" spans="2:5" ht="15.75" x14ac:dyDescent="0.25">
      <c r="B30" s="69" t="str">
        <f>IF(B29&lt;COUNTIF(PRN!C$2:C$1048576,C$2),(B29+1),"")</f>
        <v/>
      </c>
      <c r="C30" s="70" t="str">
        <f>IFERROR(INDEX(PRN!$B$2:$F$1048576,(MATCH('PRN Analysis'!$C$2,PRN!$C$2:$C$1048576,0)+$B30-1),MATCH(C$4,PRN!$B$2:$F$2,0)),"")</f>
        <v/>
      </c>
      <c r="D30" s="70" t="str">
        <f>IFERROR(INDEX(PRN!$B$2:$F$1048576,(MATCH('PRN Analysis'!$C$2,PRN!$C$2:$C$1048576,0)+$B30-1),MATCH(D$4,PRN!$B$2:$F$2,0)),"")</f>
        <v/>
      </c>
      <c r="E30" s="71" t="str">
        <f>IFERROR(INDEX(PRN!$B$2:$F$1048576,(MATCH('PRN Analysis'!$C$2,PRN!$C$2:$C$1048576,0)+$B30-1),MATCH(E$4,PRN!$B$2:$F$2,0)),"")</f>
        <v/>
      </c>
    </row>
    <row r="31" spans="2:5" ht="15.75" x14ac:dyDescent="0.25">
      <c r="B31" s="69" t="str">
        <f>IF(B30&lt;COUNTIF(PRN!C$2:C$1048576,C$2),(B30+1),"")</f>
        <v/>
      </c>
      <c r="C31" s="70" t="str">
        <f>IFERROR(INDEX(PRN!$B$2:$F$1048576,(MATCH('PRN Analysis'!$C$2,PRN!$C$2:$C$1048576,0)+$B31-1),MATCH(C$4,PRN!$B$2:$F$2,0)),"")</f>
        <v/>
      </c>
      <c r="D31" s="70" t="str">
        <f>IFERROR(INDEX(PRN!$B$2:$F$1048576,(MATCH('PRN Analysis'!$C$2,PRN!$C$2:$C$1048576,0)+$B31-1),MATCH(D$4,PRN!$B$2:$F$2,0)),"")</f>
        <v/>
      </c>
      <c r="E31" s="71" t="str">
        <f>IFERROR(INDEX(PRN!$B$2:$F$1048576,(MATCH('PRN Analysis'!$C$2,PRN!$C$2:$C$1048576,0)+$B31-1),MATCH(E$4,PRN!$B$2:$F$2,0)),"")</f>
        <v/>
      </c>
    </row>
    <row r="32" spans="2:5" ht="15.75" x14ac:dyDescent="0.25">
      <c r="B32" s="69" t="str">
        <f>IF(B31&lt;COUNTIF(PRN!C$2:C$1048576,C$2),(B31+1),"")</f>
        <v/>
      </c>
      <c r="C32" s="70" t="str">
        <f>IFERROR(INDEX(PRN!$B$2:$F$1048576,(MATCH('PRN Analysis'!$C$2,PRN!$C$2:$C$1048576,0)+$B32-1),MATCH(C$4,PRN!$B$2:$F$2,0)),"")</f>
        <v/>
      </c>
      <c r="D32" s="70" t="str">
        <f>IFERROR(INDEX(PRN!$B$2:$F$1048576,(MATCH('PRN Analysis'!$C$2,PRN!$C$2:$C$1048576,0)+$B32-1),MATCH(D$4,PRN!$B$2:$F$2,0)),"")</f>
        <v/>
      </c>
      <c r="E32" s="71" t="str">
        <f>IFERROR(INDEX(PRN!$B$2:$F$1048576,(MATCH('PRN Analysis'!$C$2,PRN!$C$2:$C$1048576,0)+$B32-1),MATCH(E$4,PRN!$B$2:$F$2,0)),"")</f>
        <v/>
      </c>
    </row>
    <row r="33" spans="2:5" ht="15.75" x14ac:dyDescent="0.25">
      <c r="B33" s="69" t="str">
        <f>IF(B32&lt;COUNTIF(PRN!C$2:C$1048576,C$2),(B32+1),"")</f>
        <v/>
      </c>
      <c r="C33" s="70" t="str">
        <f>IFERROR(INDEX(PRN!$B$2:$F$1048576,(MATCH('PRN Analysis'!$C$2,PRN!$C$2:$C$1048576,0)+$B33-1),MATCH(C$4,PRN!$B$2:$F$2,0)),"")</f>
        <v/>
      </c>
      <c r="D33" s="70" t="str">
        <f>IFERROR(INDEX(PRN!$B$2:$F$1048576,(MATCH('PRN Analysis'!$C$2,PRN!$C$2:$C$1048576,0)+$B33-1),MATCH(D$4,PRN!$B$2:$F$2,0)),"")</f>
        <v/>
      </c>
      <c r="E33" s="71" t="str">
        <f>IFERROR(INDEX(PRN!$B$2:$F$1048576,(MATCH('PRN Analysis'!$C$2,PRN!$C$2:$C$1048576,0)+$B33-1),MATCH(E$4,PRN!$B$2:$F$2,0)),"")</f>
        <v/>
      </c>
    </row>
    <row r="34" spans="2:5" ht="15.75" x14ac:dyDescent="0.25">
      <c r="B34" s="69" t="str">
        <f>IF(B33&lt;COUNTIF(PRN!C$2:C$1048576,C$2),(B33+1),"")</f>
        <v/>
      </c>
      <c r="C34" s="70" t="str">
        <f>IFERROR(INDEX(PRN!$B$2:$F$1048576,(MATCH('PRN Analysis'!$C$2,PRN!$C$2:$C$1048576,0)+$B34-1),MATCH(C$4,PRN!$B$2:$F$2,0)),"")</f>
        <v/>
      </c>
      <c r="D34" s="70" t="str">
        <f>IFERROR(INDEX(PRN!$B$2:$F$1048576,(MATCH('PRN Analysis'!$C$2,PRN!$C$2:$C$1048576,0)+$B34-1),MATCH(D$4,PRN!$B$2:$F$2,0)),"")</f>
        <v/>
      </c>
      <c r="E34" s="71" t="str">
        <f>IFERROR(INDEX(PRN!$B$2:$F$1048576,(MATCH('PRN Analysis'!$C$2,PRN!$C$2:$C$1048576,0)+$B34-1),MATCH(E$4,PRN!$B$2:$F$2,0)),"")</f>
        <v/>
      </c>
    </row>
    <row r="35" spans="2:5" ht="15.75" x14ac:dyDescent="0.25">
      <c r="B35" s="69" t="str">
        <f>IF(B34&lt;COUNTIF(PRN!C$2:C$1048576,C$2),(B34+1),"")</f>
        <v/>
      </c>
      <c r="C35" s="70" t="str">
        <f>IFERROR(INDEX(PRN!$B$2:$F$1048576,(MATCH('PRN Analysis'!$C$2,PRN!$C$2:$C$1048576,0)+$B35-1),MATCH(C$4,PRN!$B$2:$F$2,0)),"")</f>
        <v/>
      </c>
      <c r="D35" s="70" t="str">
        <f>IFERROR(INDEX(PRN!$B$2:$F$1048576,(MATCH('PRN Analysis'!$C$2,PRN!$C$2:$C$1048576,0)+$B35-1),MATCH(D$4,PRN!$B$2:$F$2,0)),"")</f>
        <v/>
      </c>
      <c r="E35" s="71" t="str">
        <f>IFERROR(INDEX(PRN!$B$2:$F$1048576,(MATCH('PRN Analysis'!$C$2,PRN!$C$2:$C$1048576,0)+$B35-1),MATCH(E$4,PRN!$B$2:$F$2,0)),"")</f>
        <v/>
      </c>
    </row>
    <row r="36" spans="2:5" ht="15.75" x14ac:dyDescent="0.25">
      <c r="B36" s="69" t="str">
        <f>IF(B35&lt;COUNTIF(PRN!C$2:C$1048576,C$2),(B35+1),"")</f>
        <v/>
      </c>
      <c r="C36" s="70" t="str">
        <f>IFERROR(INDEX(PRN!$B$2:$F$1048576,(MATCH('PRN Analysis'!$C$2,PRN!$C$2:$C$1048576,0)+$B36-1),MATCH(C$4,PRN!$B$2:$F$2,0)),"")</f>
        <v/>
      </c>
      <c r="D36" s="70" t="str">
        <f>IFERROR(INDEX(PRN!$B$2:$F$1048576,(MATCH('PRN Analysis'!$C$2,PRN!$C$2:$C$1048576,0)+$B36-1),MATCH(D$4,PRN!$B$2:$F$2,0)),"")</f>
        <v/>
      </c>
      <c r="E36" s="71" t="str">
        <f>IFERROR(INDEX(PRN!$B$2:$F$1048576,(MATCH('PRN Analysis'!$C$2,PRN!$C$2:$C$1048576,0)+$B36-1),MATCH(E$4,PRN!$B$2:$F$2,0)),"")</f>
        <v/>
      </c>
    </row>
    <row r="37" spans="2:5" ht="15.75" x14ac:dyDescent="0.25">
      <c r="B37" s="69" t="str">
        <f>IF(B36&lt;COUNTIF(PRN!C$2:C$1048576,C$2),(B36+1),"")</f>
        <v/>
      </c>
      <c r="C37" s="70" t="str">
        <f>IFERROR(INDEX(PRN!$B$2:$F$1048576,(MATCH('PRN Analysis'!$C$2,PRN!$C$2:$C$1048576,0)+$B37-1),MATCH(C$4,PRN!$B$2:$F$2,0)),"")</f>
        <v/>
      </c>
      <c r="D37" s="70" t="str">
        <f>IFERROR(INDEX(PRN!$B$2:$F$1048576,(MATCH('PRN Analysis'!$C$2,PRN!$C$2:$C$1048576,0)+$B37-1),MATCH(D$4,PRN!$B$2:$F$2,0)),"")</f>
        <v/>
      </c>
      <c r="E37" s="71" t="str">
        <f>IFERROR(INDEX(PRN!$B$2:$F$1048576,(MATCH('PRN Analysis'!$C$2,PRN!$C$2:$C$1048576,0)+$B37-1),MATCH(E$4,PRN!$B$2:$F$2,0)),"")</f>
        <v/>
      </c>
    </row>
    <row r="38" spans="2:5" ht="15.75" x14ac:dyDescent="0.25">
      <c r="B38" s="69" t="str">
        <f>IF(B37&lt;COUNTIF(PRN!C$2:C$1048576,C$2),(B37+1),"")</f>
        <v/>
      </c>
      <c r="C38" s="70" t="str">
        <f>IFERROR(INDEX(PRN!$B$2:$F$1048576,(MATCH('PRN Analysis'!$C$2,PRN!$C$2:$C$1048576,0)+$B38-1),MATCH(C$4,PRN!$B$2:$F$2,0)),"")</f>
        <v/>
      </c>
      <c r="D38" s="70" t="str">
        <f>IFERROR(INDEX(PRN!$B$2:$F$1048576,(MATCH('PRN Analysis'!$C$2,PRN!$C$2:$C$1048576,0)+$B38-1),MATCH(D$4,PRN!$B$2:$F$2,0)),"")</f>
        <v/>
      </c>
      <c r="E38" s="71" t="str">
        <f>IFERROR(INDEX(PRN!$B$2:$F$1048576,(MATCH('PRN Analysis'!$C$2,PRN!$C$2:$C$1048576,0)+$B38-1),MATCH(E$4,PRN!$B$2:$F$2,0)),"")</f>
        <v/>
      </c>
    </row>
    <row r="39" spans="2:5" ht="15.75" x14ac:dyDescent="0.25">
      <c r="B39" s="69" t="str">
        <f>IF(B38&lt;COUNTIF(PRN!C$2:C$1048576,C$2),(B38+1),"")</f>
        <v/>
      </c>
      <c r="C39" s="70" t="str">
        <f>IFERROR(INDEX(PRN!$B$2:$F$1048576,(MATCH('PRN Analysis'!$C$2,PRN!$C$2:$C$1048576,0)+$B39-1),MATCH(C$4,PRN!$B$2:$F$2,0)),"")</f>
        <v/>
      </c>
      <c r="D39" s="70" t="str">
        <f>IFERROR(INDEX(PRN!$B$2:$F$1048576,(MATCH('PRN Analysis'!$C$2,PRN!$C$2:$C$1048576,0)+$B39-1),MATCH(D$4,PRN!$B$2:$F$2,0)),"")</f>
        <v/>
      </c>
      <c r="E39" s="71" t="str">
        <f>IFERROR(INDEX(PRN!$B$2:$F$1048576,(MATCH('PRN Analysis'!$C$2,PRN!$C$2:$C$1048576,0)+$B39-1),MATCH(E$4,PRN!$B$2:$F$2,0)),"")</f>
        <v/>
      </c>
    </row>
    <row r="40" spans="2:5" ht="15.75" x14ac:dyDescent="0.25">
      <c r="B40" s="69" t="str">
        <f>IF(B39&lt;COUNTIF(PRN!C$2:C$1048576,C$2),(B39+1),"")</f>
        <v/>
      </c>
      <c r="C40" s="70" t="str">
        <f>IFERROR(INDEX(PRN!$B$2:$F$1048576,(MATCH('PRN Analysis'!$C$2,PRN!$C$2:$C$1048576,0)+$B40-1),MATCH(C$4,PRN!$B$2:$F$2,0)),"")</f>
        <v/>
      </c>
      <c r="D40" s="70" t="str">
        <f>IFERROR(INDEX(PRN!$B$2:$F$1048576,(MATCH('PRN Analysis'!$C$2,PRN!$C$2:$C$1048576,0)+$B40-1),MATCH(D$4,PRN!$B$2:$F$2,0)),"")</f>
        <v/>
      </c>
      <c r="E40" s="71" t="str">
        <f>IFERROR(INDEX(PRN!$B$2:$F$1048576,(MATCH('PRN Analysis'!$C$2,PRN!$C$2:$C$1048576,0)+$B40-1),MATCH(E$4,PRN!$B$2:$F$2,0)),"")</f>
        <v/>
      </c>
    </row>
    <row r="41" spans="2:5" ht="15.75" x14ac:dyDescent="0.25">
      <c r="B41" s="69" t="str">
        <f>IF(B40&lt;COUNTIF(PRN!C$2:C$1048576,C$2),(B40+1),"")</f>
        <v/>
      </c>
      <c r="C41" s="70" t="str">
        <f>IFERROR(INDEX(PRN!$B$2:$F$1048576,(MATCH('PRN Analysis'!$C$2,PRN!$C$2:$C$1048576,0)+$B41-1),MATCH(C$4,PRN!$B$2:$F$2,0)),"")</f>
        <v/>
      </c>
      <c r="D41" s="70" t="str">
        <f>IFERROR(INDEX(PRN!$B$2:$F$1048576,(MATCH('PRN Analysis'!$C$2,PRN!$C$2:$C$1048576,0)+$B41-1),MATCH(D$4,PRN!$B$2:$F$2,0)),"")</f>
        <v/>
      </c>
      <c r="E41" s="71" t="str">
        <f>IFERROR(INDEX(PRN!$B$2:$F$1048576,(MATCH('PRN Analysis'!$C$2,PRN!$C$2:$C$1048576,0)+$B41-1),MATCH(E$4,PRN!$B$2:$F$2,0)),"")</f>
        <v/>
      </c>
    </row>
    <row r="42" spans="2:5" ht="15.75" x14ac:dyDescent="0.25">
      <c r="B42" s="69" t="str">
        <f>IF(B41&lt;COUNTIF(PRN!C$2:C$1048576,C$2),(B41+1),"")</f>
        <v/>
      </c>
      <c r="C42" s="70" t="str">
        <f>IFERROR(INDEX(PRN!$B$2:$F$1048576,(MATCH('PRN Analysis'!$C$2,PRN!$C$2:$C$1048576,0)+$B42-1),MATCH(C$4,PRN!$B$2:$F$2,0)),"")</f>
        <v/>
      </c>
      <c r="D42" s="70" t="str">
        <f>IFERROR(INDEX(PRN!$B$2:$F$1048576,(MATCH('PRN Analysis'!$C$2,PRN!$C$2:$C$1048576,0)+$B42-1),MATCH(D$4,PRN!$B$2:$F$2,0)),"")</f>
        <v/>
      </c>
      <c r="E42" s="71" t="str">
        <f>IFERROR(INDEX(PRN!$B$2:$F$1048576,(MATCH('PRN Analysis'!$C$2,PRN!$C$2:$C$1048576,0)+$B42-1),MATCH(E$4,PRN!$B$2:$F$2,0)),"")</f>
        <v/>
      </c>
    </row>
    <row r="43" spans="2:5" ht="15.75" x14ac:dyDescent="0.25">
      <c r="B43" s="69" t="str">
        <f>IF(B42&lt;COUNTIF(PRN!C$2:C$1048576,C$2),(B42+1),"")</f>
        <v/>
      </c>
      <c r="C43" s="70" t="str">
        <f>IFERROR(INDEX(PRN!$B$2:$F$1048576,(MATCH('PRN Analysis'!$C$2,PRN!$C$2:$C$1048576,0)+$B43-1),MATCH(C$4,PRN!$B$2:$F$2,0)),"")</f>
        <v/>
      </c>
      <c r="D43" s="70" t="str">
        <f>IFERROR(INDEX(PRN!$B$2:$F$1048576,(MATCH('PRN Analysis'!$C$2,PRN!$C$2:$C$1048576,0)+$B43-1),MATCH(D$4,PRN!$B$2:$F$2,0)),"")</f>
        <v/>
      </c>
      <c r="E43" s="71" t="str">
        <f>IFERROR(INDEX(PRN!$B$2:$F$1048576,(MATCH('PRN Analysis'!$C$2,PRN!$C$2:$C$1048576,0)+$B43-1),MATCH(E$4,PRN!$B$2:$F$2,0)),"")</f>
        <v/>
      </c>
    </row>
    <row r="44" spans="2:5" ht="15.75" x14ac:dyDescent="0.25">
      <c r="B44" s="69" t="str">
        <f>IF(B43&lt;COUNTIF(PRN!C$2:C$1048576,C$2),(B43+1),"")</f>
        <v/>
      </c>
      <c r="C44" s="70" t="str">
        <f>IFERROR(INDEX(PRN!$B$2:$F$1048576,(MATCH('PRN Analysis'!$C$2,PRN!$C$2:$C$1048576,0)+$B44-1),MATCH(C$4,PRN!$B$2:$F$2,0)),"")</f>
        <v/>
      </c>
      <c r="D44" s="70" t="str">
        <f>IFERROR(INDEX(PRN!$B$2:$F$1048576,(MATCH('PRN Analysis'!$C$2,PRN!$C$2:$C$1048576,0)+$B44-1),MATCH(D$4,PRN!$B$2:$F$2,0)),"")</f>
        <v/>
      </c>
      <c r="E44" s="71" t="str">
        <f>IFERROR(INDEX(PRN!$B$2:$F$1048576,(MATCH('PRN Analysis'!$C$2,PRN!$C$2:$C$1048576,0)+$B44-1),MATCH(E$4,PRN!$B$2:$F$2,0)),"")</f>
        <v/>
      </c>
    </row>
    <row r="45" spans="2:5" ht="15.75" x14ac:dyDescent="0.25">
      <c r="B45" s="69" t="str">
        <f>IF(B44&lt;COUNTIF(PRN!C$2:C$1048576,C$2),(B44+1),"")</f>
        <v/>
      </c>
      <c r="C45" s="70" t="str">
        <f>IFERROR(INDEX(PRN!$B$2:$F$1048576,(MATCH('PRN Analysis'!$C$2,PRN!$C$2:$C$1048576,0)+$B45-1),MATCH(C$4,PRN!$B$2:$F$2,0)),"")</f>
        <v/>
      </c>
      <c r="D45" s="70" t="str">
        <f>IFERROR(INDEX(PRN!$B$2:$F$1048576,(MATCH('PRN Analysis'!$C$2,PRN!$C$2:$C$1048576,0)+$B45-1),MATCH(D$4,PRN!$B$2:$F$2,0)),"")</f>
        <v/>
      </c>
      <c r="E45" s="71" t="str">
        <f>IFERROR(INDEX(PRN!$B$2:$F$1048576,(MATCH('PRN Analysis'!$C$2,PRN!$C$2:$C$1048576,0)+$B45-1),MATCH(E$4,PRN!$B$2:$F$2,0)),"")</f>
        <v/>
      </c>
    </row>
    <row r="46" spans="2:5" ht="15.75" x14ac:dyDescent="0.25">
      <c r="B46" s="69" t="str">
        <f>IF(B45&lt;COUNTIF(PRN!C$2:C$1048576,C$2),(B45+1),"")</f>
        <v/>
      </c>
      <c r="C46" s="70" t="str">
        <f>IFERROR(INDEX(PRN!$B$2:$F$1048576,(MATCH('PRN Analysis'!$C$2,PRN!$C$2:$C$1048576,0)+$B46-1),MATCH(C$4,PRN!$B$2:$F$2,0)),"")</f>
        <v/>
      </c>
      <c r="D46" s="70" t="str">
        <f>IFERROR(INDEX(PRN!$B$2:$F$1048576,(MATCH('PRN Analysis'!$C$2,PRN!$C$2:$C$1048576,0)+$B46-1),MATCH(D$4,PRN!$B$2:$F$2,0)),"")</f>
        <v/>
      </c>
      <c r="E46" s="71" t="str">
        <f>IFERROR(INDEX(PRN!$B$2:$F$1048576,(MATCH('PRN Analysis'!$C$2,PRN!$C$2:$C$1048576,0)+$B46-1),MATCH(E$4,PRN!$B$2:$F$2,0)),"")</f>
        <v/>
      </c>
    </row>
    <row r="47" spans="2:5" ht="15.75" x14ac:dyDescent="0.25">
      <c r="B47" s="69" t="str">
        <f>IF(B46&lt;COUNTIF(PRN!C$2:C$1048576,C$2),(B46+1),"")</f>
        <v/>
      </c>
      <c r="C47" s="70" t="str">
        <f>IFERROR(INDEX(PRN!$B$2:$F$1048576,(MATCH('PRN Analysis'!$C$2,PRN!$C$2:$C$1048576,0)+$B47-1),MATCH(C$4,PRN!$B$2:$F$2,0)),"")</f>
        <v/>
      </c>
      <c r="D47" s="70" t="str">
        <f>IFERROR(INDEX(PRN!$B$2:$F$1048576,(MATCH('PRN Analysis'!$C$2,PRN!$C$2:$C$1048576,0)+$B47-1),MATCH(D$4,PRN!$B$2:$F$2,0)),"")</f>
        <v/>
      </c>
      <c r="E47" s="71" t="str">
        <f>IFERROR(INDEX(PRN!$B$2:$F$1048576,(MATCH('PRN Analysis'!$C$2,PRN!$C$2:$C$1048576,0)+$B47-1),MATCH(E$4,PRN!$B$2:$F$2,0)),"")</f>
        <v/>
      </c>
    </row>
    <row r="48" spans="2:5" ht="15.75" x14ac:dyDescent="0.25">
      <c r="B48" s="69" t="str">
        <f>IF(B47&lt;COUNTIF(PRN!C$2:C$1048576,C$2),(B47+1),"")</f>
        <v/>
      </c>
      <c r="C48" s="70" t="str">
        <f>IFERROR(INDEX(PRN!$B$2:$F$1048576,(MATCH('PRN Analysis'!$C$2,PRN!$C$2:$C$1048576,0)+$B48-1),MATCH(C$4,PRN!$B$2:$F$2,0)),"")</f>
        <v/>
      </c>
      <c r="D48" s="70" t="str">
        <f>IFERROR(INDEX(PRN!$B$2:$F$1048576,(MATCH('PRN Analysis'!$C$2,PRN!$C$2:$C$1048576,0)+$B48-1),MATCH(D$4,PRN!$B$2:$F$2,0)),"")</f>
        <v/>
      </c>
      <c r="E48" s="71" t="str">
        <f>IFERROR(INDEX(PRN!$B$2:$F$1048576,(MATCH('PRN Analysis'!$C$2,PRN!$C$2:$C$1048576,0)+$B48-1),MATCH(E$4,PRN!$B$2:$F$2,0)),"")</f>
        <v/>
      </c>
    </row>
    <row r="49" spans="2:5" ht="15.75" x14ac:dyDescent="0.25">
      <c r="B49" s="69" t="str">
        <f>IF(B48&lt;COUNTIF(PRN!C$2:C$1048576,C$2),(B48+1),"")</f>
        <v/>
      </c>
      <c r="C49" s="70" t="str">
        <f>IFERROR(INDEX(PRN!$B$2:$F$1048576,(MATCH('PRN Analysis'!$C$2,PRN!$C$2:$C$1048576,0)+$B49-1),MATCH(C$4,PRN!$B$2:$F$2,0)),"")</f>
        <v/>
      </c>
      <c r="D49" s="70" t="str">
        <f>IFERROR(INDEX(PRN!$B$2:$F$1048576,(MATCH('PRN Analysis'!$C$2,PRN!$C$2:$C$1048576,0)+$B49-1),MATCH(D$4,PRN!$B$2:$F$2,0)),"")</f>
        <v/>
      </c>
      <c r="E49" s="71" t="str">
        <f>IFERROR(INDEX(PRN!$B$2:$F$1048576,(MATCH('PRN Analysis'!$C$2,PRN!$C$2:$C$1048576,0)+$B49-1),MATCH(E$4,PRN!$B$2:$F$2,0)),"")</f>
        <v/>
      </c>
    </row>
    <row r="50" spans="2:5" ht="15.75" x14ac:dyDescent="0.25">
      <c r="B50" s="69" t="str">
        <f>IF(B49&lt;COUNTIF(PRN!C$2:C$1048576,C$2),(B49+1),"")</f>
        <v/>
      </c>
      <c r="C50" s="70" t="str">
        <f>IFERROR(INDEX(PRN!$B$2:$F$1048576,(MATCH('PRN Analysis'!$C$2,PRN!$C$2:$C$1048576,0)+$B50-1),MATCH(C$4,PRN!$B$2:$F$2,0)),"")</f>
        <v/>
      </c>
      <c r="D50" s="70" t="str">
        <f>IFERROR(INDEX(PRN!$B$2:$F$1048576,(MATCH('PRN Analysis'!$C$2,PRN!$C$2:$C$1048576,0)+$B50-1),MATCH(D$4,PRN!$B$2:$F$2,0)),"")</f>
        <v/>
      </c>
      <c r="E50" s="71" t="str">
        <f>IFERROR(INDEX(PRN!$B$2:$F$1048576,(MATCH('PRN Analysis'!$C$2,PRN!$C$2:$C$1048576,0)+$B50-1),MATCH(E$4,PRN!$B$2:$F$2,0)),"")</f>
        <v/>
      </c>
    </row>
    <row r="51" spans="2:5" ht="15.75" x14ac:dyDescent="0.25">
      <c r="B51" s="69" t="str">
        <f>IF(B50&lt;COUNTIF(PRN!C$2:C$1048576,C$2),(B50+1),"")</f>
        <v/>
      </c>
      <c r="C51" s="70" t="str">
        <f>IFERROR(INDEX(PRN!$B$2:$F$1048576,(MATCH('PRN Analysis'!$C$2,PRN!$C$2:$C$1048576,0)+$B51-1),MATCH(C$4,PRN!$B$2:$F$2,0)),"")</f>
        <v/>
      </c>
      <c r="D51" s="70" t="str">
        <f>IFERROR(INDEX(PRN!$B$2:$F$1048576,(MATCH('PRN Analysis'!$C$2,PRN!$C$2:$C$1048576,0)+$B51-1),MATCH(D$4,PRN!$B$2:$F$2,0)),"")</f>
        <v/>
      </c>
      <c r="E51" s="71" t="str">
        <f>IFERROR(INDEX(PRN!$B$2:$F$1048576,(MATCH('PRN Analysis'!$C$2,PRN!$C$2:$C$1048576,0)+$B51-1),MATCH(E$4,PRN!$B$2:$F$2,0)),"")</f>
        <v/>
      </c>
    </row>
    <row r="52" spans="2:5" ht="15.75" x14ac:dyDescent="0.25">
      <c r="B52" s="69" t="str">
        <f>IF(B51&lt;COUNTIF(PRN!C$2:C$1048576,C$2),(B51+1),"")</f>
        <v/>
      </c>
      <c r="C52" s="70" t="str">
        <f>IFERROR(INDEX(PRN!$B$2:$F$1048576,(MATCH('PRN Analysis'!$C$2,PRN!$C$2:$C$1048576,0)+$B52-1),MATCH(C$4,PRN!$B$2:$F$2,0)),"")</f>
        <v/>
      </c>
      <c r="D52" s="70" t="str">
        <f>IFERROR(INDEX(PRN!$B$2:$F$1048576,(MATCH('PRN Analysis'!$C$2,PRN!$C$2:$C$1048576,0)+$B52-1),MATCH(D$4,PRN!$B$2:$F$2,0)),"")</f>
        <v/>
      </c>
      <c r="E52" s="71" t="str">
        <f>IFERROR(INDEX(PRN!$B$2:$F$1048576,(MATCH('PRN Analysis'!$C$2,PRN!$C$2:$C$1048576,0)+$B52-1),MATCH(E$4,PRN!$B$2:$F$2,0)),"")</f>
        <v/>
      </c>
    </row>
    <row r="53" spans="2:5" ht="15.75" x14ac:dyDescent="0.25">
      <c r="B53" s="69" t="str">
        <f>IF(B52&lt;COUNTIF(PRN!C$2:C$1048576,C$2),(B52+1),"")</f>
        <v/>
      </c>
      <c r="C53" s="70" t="str">
        <f>IFERROR(INDEX(PRN!$B$2:$F$1048576,(MATCH('PRN Analysis'!$C$2,PRN!$C$2:$C$1048576,0)+$B53-1),MATCH(C$4,PRN!$B$2:$F$2,0)),"")</f>
        <v/>
      </c>
      <c r="D53" s="70" t="str">
        <f>IFERROR(INDEX(PRN!$B$2:$F$1048576,(MATCH('PRN Analysis'!$C$2,PRN!$C$2:$C$1048576,0)+$B53-1),MATCH(D$4,PRN!$B$2:$F$2,0)),"")</f>
        <v/>
      </c>
      <c r="E53" s="71" t="str">
        <f>IFERROR(INDEX(PRN!$B$2:$F$1048576,(MATCH('PRN Analysis'!$C$2,PRN!$C$2:$C$1048576,0)+$B53-1),MATCH(E$4,PRN!$B$2:$F$2,0)),"")</f>
        <v/>
      </c>
    </row>
    <row r="54" spans="2:5" ht="15.75" x14ac:dyDescent="0.25">
      <c r="B54" s="69" t="str">
        <f>IF(B53&lt;COUNTIF(PRN!C$2:C$1048576,C$2),(B53+1),"")</f>
        <v/>
      </c>
      <c r="C54" s="70" t="str">
        <f>IFERROR(INDEX(PRN!$B$2:$F$1048576,(MATCH('PRN Analysis'!$C$2,PRN!$C$2:$C$1048576,0)+$B54-1),MATCH(C$4,PRN!$B$2:$F$2,0)),"")</f>
        <v/>
      </c>
      <c r="D54" s="70" t="str">
        <f>IFERROR(INDEX(PRN!$B$2:$F$1048576,(MATCH('PRN Analysis'!$C$2,PRN!$C$2:$C$1048576,0)+$B54-1),MATCH(D$4,PRN!$B$2:$F$2,0)),"")</f>
        <v/>
      </c>
      <c r="E54" s="71" t="str">
        <f>IFERROR(INDEX(PRN!$B$2:$F$1048576,(MATCH('PRN Analysis'!$C$2,PRN!$C$2:$C$1048576,0)+$B54-1),MATCH(E$4,PRN!$B$2:$F$2,0)),"")</f>
        <v/>
      </c>
    </row>
    <row r="55" spans="2:5" ht="15.75" x14ac:dyDescent="0.25">
      <c r="B55" s="69" t="str">
        <f>IF(B54&lt;COUNTIF(PRN!C$2:C$1048576,C$2),(B54+1),"")</f>
        <v/>
      </c>
      <c r="C55" s="70" t="str">
        <f>IFERROR(INDEX(PRN!$B$2:$F$1048576,(MATCH('PRN Analysis'!$C$2,PRN!$C$2:$C$1048576,0)+$B55-1),MATCH(C$4,PRN!$B$2:$F$2,0)),"")</f>
        <v/>
      </c>
      <c r="D55" s="70" t="str">
        <f>IFERROR(INDEX(PRN!$B$2:$F$1048576,(MATCH('PRN Analysis'!$C$2,PRN!$C$2:$C$1048576,0)+$B55-1),MATCH(D$4,PRN!$B$2:$F$2,0)),"")</f>
        <v/>
      </c>
      <c r="E55" s="71" t="str">
        <f>IFERROR(INDEX(PRN!$B$2:$F$1048576,(MATCH('PRN Analysis'!$C$2,PRN!$C$2:$C$1048576,0)+$B55-1),MATCH(E$4,PRN!$B$2:$F$2,0)),"")</f>
        <v/>
      </c>
    </row>
    <row r="56" spans="2:5" ht="15.75" x14ac:dyDescent="0.25">
      <c r="B56" s="69" t="str">
        <f>IF(B55&lt;COUNTIF(PRN!C$2:C$1048576,C$2),(B55+1),"")</f>
        <v/>
      </c>
      <c r="C56" s="70" t="str">
        <f>IFERROR(INDEX(PRN!$B$2:$F$1048576,(MATCH('PRN Analysis'!$C$2,PRN!$C$2:$C$1048576,0)+$B56-1),MATCH(C$4,PRN!$B$2:$F$2,0)),"")</f>
        <v/>
      </c>
      <c r="D56" s="70" t="str">
        <f>IFERROR(INDEX(PRN!$B$2:$F$1048576,(MATCH('PRN Analysis'!$C$2,PRN!$C$2:$C$1048576,0)+$B56-1),MATCH(D$4,PRN!$B$2:$F$2,0)),"")</f>
        <v/>
      </c>
      <c r="E56" s="71" t="str">
        <f>IFERROR(INDEX(PRN!$B$2:$F$1048576,(MATCH('PRN Analysis'!$C$2,PRN!$C$2:$C$1048576,0)+$B56-1),MATCH(E$4,PRN!$B$2:$F$2,0)),"")</f>
        <v/>
      </c>
    </row>
    <row r="57" spans="2:5" ht="15.75" x14ac:dyDescent="0.25">
      <c r="B57" s="69" t="str">
        <f>IF(B56&lt;COUNTIF(PRN!C$2:C$1048576,C$2),(B56+1),"")</f>
        <v/>
      </c>
      <c r="C57" s="70" t="str">
        <f>IFERROR(INDEX(PRN!$B$2:$F$1048576,(MATCH('PRN Analysis'!$C$2,PRN!$C$2:$C$1048576,0)+$B57-1),MATCH(C$4,PRN!$B$2:$F$2,0)),"")</f>
        <v/>
      </c>
      <c r="D57" s="70" t="str">
        <f>IFERROR(INDEX(PRN!$B$2:$F$1048576,(MATCH('PRN Analysis'!$C$2,PRN!$C$2:$C$1048576,0)+$B57-1),MATCH(D$4,PRN!$B$2:$F$2,0)),"")</f>
        <v/>
      </c>
      <c r="E57" s="71" t="str">
        <f>IFERROR(INDEX(PRN!$B$2:$F$1048576,(MATCH('PRN Analysis'!$C$2,PRN!$C$2:$C$1048576,0)+$B57-1),MATCH(E$4,PRN!$B$2:$F$2,0)),"")</f>
        <v/>
      </c>
    </row>
    <row r="58" spans="2:5" ht="15.75" x14ac:dyDescent="0.25">
      <c r="B58" s="69" t="str">
        <f>IF(B57&lt;COUNTIF(PRN!C$2:C$1048576,C$2),(B57+1),"")</f>
        <v/>
      </c>
      <c r="C58" s="70" t="str">
        <f>IFERROR(INDEX(PRN!$B$2:$F$1048576,(MATCH('PRN Analysis'!$C$2,PRN!$C$2:$C$1048576,0)+$B58-1),MATCH(C$4,PRN!$B$2:$F$2,0)),"")</f>
        <v/>
      </c>
      <c r="D58" s="70" t="str">
        <f>IFERROR(INDEX(PRN!$B$2:$F$1048576,(MATCH('PRN Analysis'!$C$2,PRN!$C$2:$C$1048576,0)+$B58-1),MATCH(D$4,PRN!$B$2:$F$2,0)),"")</f>
        <v/>
      </c>
      <c r="E58" s="71" t="str">
        <f>IFERROR(INDEX(PRN!$B$2:$F$1048576,(MATCH('PRN Analysis'!$C$2,PRN!$C$2:$C$1048576,0)+$B58-1),MATCH(E$4,PRN!$B$2:$F$2,0)),"")</f>
        <v/>
      </c>
    </row>
    <row r="59" spans="2:5" ht="15.75" x14ac:dyDescent="0.25">
      <c r="B59" s="69" t="str">
        <f>IF(B58&lt;COUNTIF(PRN!C$2:C$1048576,C$2),(B58+1),"")</f>
        <v/>
      </c>
      <c r="C59" s="70" t="str">
        <f>IFERROR(INDEX(PRN!$B$2:$F$1048576,(MATCH('PRN Analysis'!$C$2,PRN!$C$2:$C$1048576,0)+$B59-1),MATCH(C$4,PRN!$B$2:$F$2,0)),"")</f>
        <v/>
      </c>
      <c r="D59" s="70" t="str">
        <f>IFERROR(INDEX(PRN!$B$2:$F$1048576,(MATCH('PRN Analysis'!$C$2,PRN!$C$2:$C$1048576,0)+$B59-1),MATCH(D$4,PRN!$B$2:$F$2,0)),"")</f>
        <v/>
      </c>
      <c r="E59" s="71" t="str">
        <f>IFERROR(INDEX(PRN!$B$2:$F$1048576,(MATCH('PRN Analysis'!$C$2,PRN!$C$2:$C$1048576,0)+$B59-1),MATCH(E$4,PRN!$B$2:$F$2,0)),"")</f>
        <v/>
      </c>
    </row>
    <row r="60" spans="2:5" ht="15.75" x14ac:dyDescent="0.25">
      <c r="B60" s="69" t="str">
        <f>IF(B59&lt;COUNTIF(PRN!C$2:C$1048576,C$2),(B59+1),"")</f>
        <v/>
      </c>
      <c r="C60" s="70" t="str">
        <f>IFERROR(INDEX(PRN!$B$2:$F$1048576,(MATCH('PRN Analysis'!$C$2,PRN!$C$2:$C$1048576,0)+$B60-1),MATCH(C$4,PRN!$B$2:$F$2,0)),"")</f>
        <v/>
      </c>
      <c r="D60" s="70" t="str">
        <f>IFERROR(INDEX(PRN!$B$2:$F$1048576,(MATCH('PRN Analysis'!$C$2,PRN!$C$2:$C$1048576,0)+$B60-1),MATCH(D$4,PRN!$B$2:$F$2,0)),"")</f>
        <v/>
      </c>
      <c r="E60" s="71" t="str">
        <f>IFERROR(INDEX(PRN!$B$2:$F$1048576,(MATCH('PRN Analysis'!$C$2,PRN!$C$2:$C$1048576,0)+$B60-1),MATCH(E$4,PRN!$B$2:$F$2,0)),"")</f>
        <v/>
      </c>
    </row>
    <row r="61" spans="2:5" ht="15.75" x14ac:dyDescent="0.25">
      <c r="B61" s="69" t="str">
        <f>IF(B60&lt;COUNTIF(PRN!C$2:C$1048576,C$2),(B60+1),"")</f>
        <v/>
      </c>
      <c r="C61" s="70" t="str">
        <f>IFERROR(INDEX(PRN!$B$2:$F$1048576,(MATCH('PRN Analysis'!$C$2,PRN!$C$2:$C$1048576,0)+$B61-1),MATCH(C$4,PRN!$B$2:$F$2,0)),"")</f>
        <v/>
      </c>
      <c r="D61" s="70" t="str">
        <f>IFERROR(INDEX(PRN!$B$2:$F$1048576,(MATCH('PRN Analysis'!$C$2,PRN!$C$2:$C$1048576,0)+$B61-1),MATCH(D$4,PRN!$B$2:$F$2,0)),"")</f>
        <v/>
      </c>
      <c r="E61" s="71" t="str">
        <f>IFERROR(INDEX(PRN!$B$2:$F$1048576,(MATCH('PRN Analysis'!$C$2,PRN!$C$2:$C$1048576,0)+$B61-1),MATCH(E$4,PRN!$B$2:$F$2,0)),"")</f>
        <v/>
      </c>
    </row>
    <row r="62" spans="2:5" ht="15.75" x14ac:dyDescent="0.25">
      <c r="B62" s="69" t="str">
        <f>IF(B61&lt;COUNTIF(PRN!C$2:C$1048576,C$2),(B61+1),"")</f>
        <v/>
      </c>
      <c r="C62" s="70" t="str">
        <f>IFERROR(INDEX(PRN!$B$2:$F$1048576,(MATCH('PRN Analysis'!$C$2,PRN!$C$2:$C$1048576,0)+$B62-1),MATCH(C$4,PRN!$B$2:$F$2,0)),"")</f>
        <v/>
      </c>
      <c r="D62" s="70" t="str">
        <f>IFERROR(INDEX(PRN!$B$2:$F$1048576,(MATCH('PRN Analysis'!$C$2,PRN!$C$2:$C$1048576,0)+$B62-1),MATCH(D$4,PRN!$B$2:$F$2,0)),"")</f>
        <v/>
      </c>
      <c r="E62" s="71" t="str">
        <f>IFERROR(INDEX(PRN!$B$2:$F$1048576,(MATCH('PRN Analysis'!$C$2,PRN!$C$2:$C$1048576,0)+$B62-1),MATCH(E$4,PRN!$B$2:$F$2,0)),"")</f>
        <v/>
      </c>
    </row>
    <row r="63" spans="2:5" ht="15.75" x14ac:dyDescent="0.25">
      <c r="B63" s="69" t="str">
        <f>IF(B62&lt;COUNTIF(PRN!C$2:C$1048576,C$2),(B62+1),"")</f>
        <v/>
      </c>
      <c r="C63" s="70" t="str">
        <f>IFERROR(INDEX(PRN!$B$2:$F$1048576,(MATCH('PRN Analysis'!$C$2,PRN!$C$2:$C$1048576,0)+$B63-1),MATCH(C$4,PRN!$B$2:$F$2,0)),"")</f>
        <v/>
      </c>
      <c r="D63" s="70" t="str">
        <f>IFERROR(INDEX(PRN!$B$2:$F$1048576,(MATCH('PRN Analysis'!$C$2,PRN!$C$2:$C$1048576,0)+$B63-1),MATCH(D$4,PRN!$B$2:$F$2,0)),"")</f>
        <v/>
      </c>
      <c r="E63" s="71" t="str">
        <f>IFERROR(INDEX(PRN!$B$2:$F$1048576,(MATCH('PRN Analysis'!$C$2,PRN!$C$2:$C$1048576,0)+$B63-1),MATCH(E$4,PRN!$B$2:$F$2,0)),"")</f>
        <v/>
      </c>
    </row>
    <row r="64" spans="2:5" ht="15.75" x14ac:dyDescent="0.25">
      <c r="B64" s="69" t="str">
        <f>IF(B63&lt;COUNTIF(PRN!C$2:C$1048576,C$2),(B63+1),"")</f>
        <v/>
      </c>
      <c r="C64" s="70" t="str">
        <f>IFERROR(INDEX(PRN!$B$2:$F$1048576,(MATCH('PRN Analysis'!$C$2,PRN!$C$2:$C$1048576,0)+$B64-1),MATCH(C$4,PRN!$B$2:$F$2,0)),"")</f>
        <v/>
      </c>
      <c r="D64" s="70" t="str">
        <f>IFERROR(INDEX(PRN!$B$2:$F$1048576,(MATCH('PRN Analysis'!$C$2,PRN!$C$2:$C$1048576,0)+$B64-1),MATCH(D$4,PRN!$B$2:$F$2,0)),"")</f>
        <v/>
      </c>
      <c r="E64" s="71" t="str">
        <f>IFERROR(INDEX(PRN!$B$2:$F$1048576,(MATCH('PRN Analysis'!$C$2,PRN!$C$2:$C$1048576,0)+$B64-1),MATCH(E$4,PRN!$B$2:$F$2,0)),"")</f>
        <v/>
      </c>
    </row>
    <row r="65" spans="2:5" ht="15.75" x14ac:dyDescent="0.25">
      <c r="B65" s="69" t="str">
        <f>IF(B64&lt;COUNTIF(PRN!C$2:C$1048576,C$2),(B64+1),"")</f>
        <v/>
      </c>
      <c r="C65" s="70" t="str">
        <f>IFERROR(INDEX(PRN!$B$2:$F$1048576,(MATCH('PRN Analysis'!$C$2,PRN!$C$2:$C$1048576,0)+$B65-1),MATCH(C$4,PRN!$B$2:$F$2,0)),"")</f>
        <v/>
      </c>
      <c r="D65" s="70" t="str">
        <f>IFERROR(INDEX(PRN!$B$2:$F$1048576,(MATCH('PRN Analysis'!$C$2,PRN!$C$2:$C$1048576,0)+$B65-1),MATCH(D$4,PRN!$B$2:$F$2,0)),"")</f>
        <v/>
      </c>
      <c r="E65" s="71" t="str">
        <f>IFERROR(INDEX(PRN!$B$2:$F$1048576,(MATCH('PRN Analysis'!$C$2,PRN!$C$2:$C$1048576,0)+$B65-1),MATCH(E$4,PRN!$B$2:$F$2,0)),"")</f>
        <v/>
      </c>
    </row>
    <row r="66" spans="2:5" ht="15.75" x14ac:dyDescent="0.25">
      <c r="B66" s="69" t="str">
        <f>IF(B65&lt;COUNTIF(PRN!C$2:C$1048576,C$2),(B65+1),"")</f>
        <v/>
      </c>
      <c r="C66" s="70" t="str">
        <f>IFERROR(INDEX(PRN!$B$2:$F$1048576,(MATCH('PRN Analysis'!$C$2,PRN!$C$2:$C$1048576,0)+$B66-1),MATCH(C$4,PRN!$B$2:$F$2,0)),"")</f>
        <v/>
      </c>
      <c r="D66" s="70" t="str">
        <f>IFERROR(INDEX(PRN!$B$2:$F$1048576,(MATCH('PRN Analysis'!$C$2,PRN!$C$2:$C$1048576,0)+$B66-1),MATCH(D$4,PRN!$B$2:$F$2,0)),"")</f>
        <v/>
      </c>
      <c r="E66" s="71" t="str">
        <f>IFERROR(INDEX(PRN!$B$2:$F$1048576,(MATCH('PRN Analysis'!$C$2,PRN!$C$2:$C$1048576,0)+$B66-1),MATCH(E$4,PRN!$B$2:$F$2,0)),"")</f>
        <v/>
      </c>
    </row>
    <row r="67" spans="2:5" ht="15.75" x14ac:dyDescent="0.25">
      <c r="B67" s="69" t="str">
        <f>IF(B66&lt;COUNTIF(PRN!C$2:C$1048576,C$2),(B66+1),"")</f>
        <v/>
      </c>
      <c r="C67" s="70" t="str">
        <f>IFERROR(INDEX(PRN!$B$2:$F$1048576,(MATCH('PRN Analysis'!$C$2,PRN!$C$2:$C$1048576,0)+$B67-1),MATCH(C$4,PRN!$B$2:$F$2,0)),"")</f>
        <v/>
      </c>
      <c r="D67" s="70" t="str">
        <f>IFERROR(INDEX(PRN!$B$2:$F$1048576,(MATCH('PRN Analysis'!$C$2,PRN!$C$2:$C$1048576,0)+$B67-1),MATCH(D$4,PRN!$B$2:$F$2,0)),"")</f>
        <v/>
      </c>
      <c r="E67" s="71" t="str">
        <f>IFERROR(INDEX(PRN!$B$2:$F$1048576,(MATCH('PRN Analysis'!$C$2,PRN!$C$2:$C$1048576,0)+$B67-1),MATCH(E$4,PRN!$B$2:$F$2,0)),"")</f>
        <v/>
      </c>
    </row>
    <row r="68" spans="2:5" ht="15.75" x14ac:dyDescent="0.25">
      <c r="B68" s="69" t="str">
        <f>IF(B67&lt;COUNTIF(PRN!C$2:C$1048576,C$2),(B67+1),"")</f>
        <v/>
      </c>
      <c r="C68" s="70" t="str">
        <f>IFERROR(INDEX(PRN!$B$2:$F$1048576,(MATCH('PRN Analysis'!$C$2,PRN!$C$2:$C$1048576,0)+$B68-1),MATCH(C$4,PRN!$B$2:$F$2,0)),"")</f>
        <v/>
      </c>
      <c r="D68" s="70" t="str">
        <f>IFERROR(INDEX(PRN!$B$2:$F$1048576,(MATCH('PRN Analysis'!$C$2,PRN!$C$2:$C$1048576,0)+$B68-1),MATCH(D$4,PRN!$B$2:$F$2,0)),"")</f>
        <v/>
      </c>
      <c r="E68" s="71" t="str">
        <f>IFERROR(INDEX(PRN!$B$2:$F$1048576,(MATCH('PRN Analysis'!$C$2,PRN!$C$2:$C$1048576,0)+$B68-1),MATCH(E$4,PRN!$B$2:$F$2,0)),"")</f>
        <v/>
      </c>
    </row>
    <row r="69" spans="2:5" ht="15.75" x14ac:dyDescent="0.25">
      <c r="B69" s="69" t="str">
        <f>IF(B68&lt;COUNTIF(PRN!C$2:C$1048576,C$2),(B68+1),"")</f>
        <v/>
      </c>
      <c r="C69" s="70" t="str">
        <f>IFERROR(INDEX(PRN!$B$2:$F$1048576,(MATCH('PRN Analysis'!$C$2,PRN!$C$2:$C$1048576,0)+$B69-1),MATCH(C$4,PRN!$B$2:$F$2,0)),"")</f>
        <v/>
      </c>
      <c r="D69" s="70" t="str">
        <f>IFERROR(INDEX(PRN!$B$2:$F$1048576,(MATCH('PRN Analysis'!$C$2,PRN!$C$2:$C$1048576,0)+$B69-1),MATCH(D$4,PRN!$B$2:$F$2,0)),"")</f>
        <v/>
      </c>
      <c r="E69" s="71" t="str">
        <f>IFERROR(INDEX(PRN!$B$2:$F$1048576,(MATCH('PRN Analysis'!$C$2,PRN!$C$2:$C$1048576,0)+$B69-1),MATCH(E$4,PRN!$B$2:$F$2,0)),"")</f>
        <v/>
      </c>
    </row>
    <row r="70" spans="2:5" ht="15.75" x14ac:dyDescent="0.25">
      <c r="B70" s="69" t="str">
        <f>IF(B69&lt;COUNTIF(PRN!C$2:C$1048576,C$2),(B69+1),"")</f>
        <v/>
      </c>
      <c r="C70" s="70" t="str">
        <f>IFERROR(INDEX(PRN!$B$2:$F$1048576,(MATCH('PRN Analysis'!$C$2,PRN!$C$2:$C$1048576,0)+$B70-1),MATCH(C$4,PRN!$B$2:$F$2,0)),"")</f>
        <v/>
      </c>
      <c r="D70" s="70" t="str">
        <f>IFERROR(INDEX(PRN!$B$2:$F$1048576,(MATCH('PRN Analysis'!$C$2,PRN!$C$2:$C$1048576,0)+$B70-1),MATCH(D$4,PRN!$B$2:$F$2,0)),"")</f>
        <v/>
      </c>
      <c r="E70" s="71" t="str">
        <f>IFERROR(INDEX(PRN!$B$2:$F$1048576,(MATCH('PRN Analysis'!$C$2,PRN!$C$2:$C$1048576,0)+$B70-1),MATCH(E$4,PRN!$B$2:$F$2,0)),"")</f>
        <v/>
      </c>
    </row>
    <row r="71" spans="2:5" ht="15.75" x14ac:dyDescent="0.25">
      <c r="B71" s="69" t="str">
        <f>IF(B70&lt;COUNTIF(PRN!C$2:C$1048576,C$2),(B70+1),"")</f>
        <v/>
      </c>
      <c r="C71" s="70" t="str">
        <f>IFERROR(INDEX(PRN!$B$2:$F$1048576,(MATCH('PRN Analysis'!$C$2,PRN!$C$2:$C$1048576,0)+$B71-1),MATCH(C$4,PRN!$B$2:$F$2,0)),"")</f>
        <v/>
      </c>
      <c r="D71" s="70" t="str">
        <f>IFERROR(INDEX(PRN!$B$2:$F$1048576,(MATCH('PRN Analysis'!$C$2,PRN!$C$2:$C$1048576,0)+$B71-1),MATCH(D$4,PRN!$B$2:$F$2,0)),"")</f>
        <v/>
      </c>
      <c r="E71" s="71" t="str">
        <f>IFERROR(INDEX(PRN!$B$2:$F$1048576,(MATCH('PRN Analysis'!$C$2,PRN!$C$2:$C$1048576,0)+$B71-1),MATCH(E$4,PRN!$B$2:$F$2,0)),"")</f>
        <v/>
      </c>
    </row>
    <row r="72" spans="2:5" ht="15.75" x14ac:dyDescent="0.25">
      <c r="B72" s="69" t="str">
        <f>IF(B71&lt;COUNTIF(PRN!C$2:C$1048576,C$2),(B71+1),"")</f>
        <v/>
      </c>
      <c r="C72" s="70" t="str">
        <f>IFERROR(INDEX(PRN!$B$2:$F$1048576,(MATCH('PRN Analysis'!$C$2,PRN!$C$2:$C$1048576,0)+$B72-1),MATCH(C$4,PRN!$B$2:$F$2,0)),"")</f>
        <v/>
      </c>
      <c r="D72" s="70" t="str">
        <f>IFERROR(INDEX(PRN!$B$2:$F$1048576,(MATCH('PRN Analysis'!$C$2,PRN!$C$2:$C$1048576,0)+$B72-1),MATCH(D$4,PRN!$B$2:$F$2,0)),"")</f>
        <v/>
      </c>
      <c r="E72" s="71" t="str">
        <f>IFERROR(INDEX(PRN!$B$2:$F$1048576,(MATCH('PRN Analysis'!$C$2,PRN!$C$2:$C$1048576,0)+$B72-1),MATCH(E$4,PRN!$B$2:$F$2,0)),"")</f>
        <v/>
      </c>
    </row>
    <row r="73" spans="2:5" ht="15.75" x14ac:dyDescent="0.25">
      <c r="B73" s="69" t="str">
        <f>IF(B72&lt;COUNTIF(PRN!C$2:C$1048576,C$2),(B72+1),"")</f>
        <v/>
      </c>
      <c r="C73" s="70" t="str">
        <f>IFERROR(INDEX(PRN!$B$2:$F$1048576,(MATCH('PRN Analysis'!$C$2,PRN!$C$2:$C$1048576,0)+$B73-1),MATCH(C$4,PRN!$B$2:$F$2,0)),"")</f>
        <v/>
      </c>
      <c r="D73" s="70" t="str">
        <f>IFERROR(INDEX(PRN!$B$2:$F$1048576,(MATCH('PRN Analysis'!$C$2,PRN!$C$2:$C$1048576,0)+$B73-1),MATCH(D$4,PRN!$B$2:$F$2,0)),"")</f>
        <v/>
      </c>
      <c r="E73" s="71" t="str">
        <f>IFERROR(INDEX(PRN!$B$2:$F$1048576,(MATCH('PRN Analysis'!$C$2,PRN!$C$2:$C$1048576,0)+$B73-1),MATCH(E$4,PRN!$B$2:$F$2,0)),"")</f>
        <v/>
      </c>
    </row>
    <row r="74" spans="2:5" ht="15.75" x14ac:dyDescent="0.25">
      <c r="B74" s="69" t="str">
        <f>IF(B73&lt;COUNTIF(PRN!C$2:C$1048576,C$2),(B73+1),"")</f>
        <v/>
      </c>
      <c r="C74" s="70" t="str">
        <f>IFERROR(INDEX(PRN!$B$2:$F$1048576,(MATCH('PRN Analysis'!$C$2,PRN!$C$2:$C$1048576,0)+$B74-1),MATCH(C$4,PRN!$B$2:$F$2,0)),"")</f>
        <v/>
      </c>
      <c r="D74" s="70" t="str">
        <f>IFERROR(INDEX(PRN!$B$2:$F$1048576,(MATCH('PRN Analysis'!$C$2,PRN!$C$2:$C$1048576,0)+$B74-1),MATCH(D$4,PRN!$B$2:$F$2,0)),"")</f>
        <v/>
      </c>
      <c r="E74" s="71" t="str">
        <f>IFERROR(INDEX(PRN!$B$2:$F$1048576,(MATCH('PRN Analysis'!$C$2,PRN!$C$2:$C$1048576,0)+$B74-1),MATCH(E$4,PRN!$B$2:$F$2,0)),"")</f>
        <v/>
      </c>
    </row>
    <row r="75" spans="2:5" ht="15.75" x14ac:dyDescent="0.25">
      <c r="B75" s="69" t="str">
        <f>IF(B74&lt;COUNTIF(PRN!C$2:C$1048576,C$2),(B74+1),"")</f>
        <v/>
      </c>
      <c r="C75" s="70" t="str">
        <f>IFERROR(INDEX(PRN!$B$2:$F$1048576,(MATCH('PRN Analysis'!$C$2,PRN!$C$2:$C$1048576,0)+$B75-1),MATCH(C$4,PRN!$B$2:$F$2,0)),"")</f>
        <v/>
      </c>
      <c r="D75" s="70" t="str">
        <f>IFERROR(INDEX(PRN!$B$2:$F$1048576,(MATCH('PRN Analysis'!$C$2,PRN!$C$2:$C$1048576,0)+$B75-1),MATCH(D$4,PRN!$B$2:$F$2,0)),"")</f>
        <v/>
      </c>
      <c r="E75" s="71" t="str">
        <f>IFERROR(INDEX(PRN!$B$2:$F$1048576,(MATCH('PRN Analysis'!$C$2,PRN!$C$2:$C$1048576,0)+$B75-1),MATCH(E$4,PRN!$B$2:$F$2,0)),"")</f>
        <v/>
      </c>
    </row>
    <row r="76" spans="2:5" ht="15.75" x14ac:dyDescent="0.25">
      <c r="B76" s="69" t="str">
        <f>IF(B75&lt;COUNTIF(PRN!C$2:C$1048576,C$2),(B75+1),"")</f>
        <v/>
      </c>
      <c r="C76" s="70" t="str">
        <f>IFERROR(INDEX(PRN!$B$2:$F$1048576,(MATCH('PRN Analysis'!$C$2,PRN!$C$2:$C$1048576,0)+$B76-1),MATCH(C$4,PRN!$B$2:$F$2,0)),"")</f>
        <v/>
      </c>
      <c r="D76" s="70" t="str">
        <f>IFERROR(INDEX(PRN!$B$2:$F$1048576,(MATCH('PRN Analysis'!$C$2,PRN!$C$2:$C$1048576,0)+$B76-1),MATCH(D$4,PRN!$B$2:$F$2,0)),"")</f>
        <v/>
      </c>
      <c r="E76" s="71" t="str">
        <f>IFERROR(INDEX(PRN!$B$2:$F$1048576,(MATCH('PRN Analysis'!$C$2,PRN!$C$2:$C$1048576,0)+$B76-1),MATCH(E$4,PRN!$B$2:$F$2,0)),"")</f>
        <v/>
      </c>
    </row>
    <row r="77" spans="2:5" ht="15.75" x14ac:dyDescent="0.25">
      <c r="B77" s="69" t="str">
        <f>IF(B76&lt;COUNTIF(PRN!C$2:C$1048576,C$2),(B76+1),"")</f>
        <v/>
      </c>
      <c r="C77" s="70" t="str">
        <f>IFERROR(INDEX(PRN!$B$2:$F$1048576,(MATCH('PRN Analysis'!$C$2,PRN!$C$2:$C$1048576,0)+$B77-1),MATCH(C$4,PRN!$B$2:$F$2,0)),"")</f>
        <v/>
      </c>
      <c r="D77" s="70" t="str">
        <f>IFERROR(INDEX(PRN!$B$2:$F$1048576,(MATCH('PRN Analysis'!$C$2,PRN!$C$2:$C$1048576,0)+$B77-1),MATCH(D$4,PRN!$B$2:$F$2,0)),"")</f>
        <v/>
      </c>
      <c r="E77" s="71" t="str">
        <f>IFERROR(INDEX(PRN!$B$2:$F$1048576,(MATCH('PRN Analysis'!$C$2,PRN!$C$2:$C$1048576,0)+$B77-1),MATCH(E$4,PRN!$B$2:$F$2,0)),"")</f>
        <v/>
      </c>
    </row>
    <row r="78" spans="2:5" ht="15.75" x14ac:dyDescent="0.25">
      <c r="B78" s="69" t="str">
        <f>IF(B77&lt;COUNTIF(PRN!C$2:C$1048576,C$2),(B77+1),"")</f>
        <v/>
      </c>
      <c r="C78" s="70" t="str">
        <f>IFERROR(INDEX(PRN!$B$2:$F$1048576,(MATCH('PRN Analysis'!$C$2,PRN!$C$2:$C$1048576,0)+$B78-1),MATCH(C$4,PRN!$B$2:$F$2,0)),"")</f>
        <v/>
      </c>
      <c r="D78" s="70" t="str">
        <f>IFERROR(INDEX(PRN!$B$2:$F$1048576,(MATCH('PRN Analysis'!$C$2,PRN!$C$2:$C$1048576,0)+$B78-1),MATCH(D$4,PRN!$B$2:$F$2,0)),"")</f>
        <v/>
      </c>
      <c r="E78" s="71" t="str">
        <f>IFERROR(INDEX(PRN!$B$2:$F$1048576,(MATCH('PRN Analysis'!$C$2,PRN!$C$2:$C$1048576,0)+$B78-1),MATCH(E$4,PRN!$B$2:$F$2,0)),"")</f>
        <v/>
      </c>
    </row>
    <row r="79" spans="2:5" ht="15.75" x14ac:dyDescent="0.25">
      <c r="B79" s="69" t="str">
        <f>IF(B78&lt;COUNTIF(PRN!C$2:C$1048576,C$2),(B78+1),"")</f>
        <v/>
      </c>
      <c r="C79" s="70" t="str">
        <f>IFERROR(INDEX(PRN!$B$2:$F$1048576,(MATCH('PRN Analysis'!$C$2,PRN!$C$2:$C$1048576,0)+$B79-1),MATCH(C$4,PRN!$B$2:$F$2,0)),"")</f>
        <v/>
      </c>
      <c r="D79" s="70" t="str">
        <f>IFERROR(INDEX(PRN!$B$2:$F$1048576,(MATCH('PRN Analysis'!$C$2,PRN!$C$2:$C$1048576,0)+$B79-1),MATCH(D$4,PRN!$B$2:$F$2,0)),"")</f>
        <v/>
      </c>
      <c r="E79" s="71" t="str">
        <f>IFERROR(INDEX(PRN!$B$2:$F$1048576,(MATCH('PRN Analysis'!$C$2,PRN!$C$2:$C$1048576,0)+$B79-1),MATCH(E$4,PRN!$B$2:$F$2,0)),"")</f>
        <v/>
      </c>
    </row>
    <row r="80" spans="2:5" ht="15.75" x14ac:dyDescent="0.25">
      <c r="B80" s="69" t="str">
        <f>IF(B79&lt;COUNTIF(PRN!C$2:C$1048576,C$2),(B79+1),"")</f>
        <v/>
      </c>
      <c r="C80" s="70" t="str">
        <f>IFERROR(INDEX(PRN!$B$2:$F$1048576,(MATCH('PRN Analysis'!$C$2,PRN!$C$2:$C$1048576,0)+$B80-1),MATCH(C$4,PRN!$B$2:$F$2,0)),"")</f>
        <v/>
      </c>
      <c r="D80" s="70" t="str">
        <f>IFERROR(INDEX(PRN!$B$2:$F$1048576,(MATCH('PRN Analysis'!$C$2,PRN!$C$2:$C$1048576,0)+$B80-1),MATCH(D$4,PRN!$B$2:$F$2,0)),"")</f>
        <v/>
      </c>
      <c r="E80" s="71" t="str">
        <f>IFERROR(INDEX(PRN!$B$2:$F$1048576,(MATCH('PRN Analysis'!$C$2,PRN!$C$2:$C$1048576,0)+$B80-1),MATCH(E$4,PRN!$B$2:$F$2,0)),"")</f>
        <v/>
      </c>
    </row>
    <row r="81" spans="2:5" ht="15.75" x14ac:dyDescent="0.25">
      <c r="B81" s="69" t="str">
        <f>IF(B80&lt;COUNTIF(PRN!C$2:C$1048576,C$2),(B80+1),"")</f>
        <v/>
      </c>
      <c r="C81" s="70" t="str">
        <f>IFERROR(INDEX(PRN!$B$2:$F$1048576,(MATCH('PRN Analysis'!$C$2,PRN!$C$2:$C$1048576,0)+$B81-1),MATCH(C$4,PRN!$B$2:$F$2,0)),"")</f>
        <v/>
      </c>
      <c r="D81" s="70" t="str">
        <f>IFERROR(INDEX(PRN!$B$2:$F$1048576,(MATCH('PRN Analysis'!$C$2,PRN!$C$2:$C$1048576,0)+$B81-1),MATCH(D$4,PRN!$B$2:$F$2,0)),"")</f>
        <v/>
      </c>
      <c r="E81" s="71" t="str">
        <f>IFERROR(INDEX(PRN!$B$2:$F$1048576,(MATCH('PRN Analysis'!$C$2,PRN!$C$2:$C$1048576,0)+$B81-1),MATCH(E$4,PRN!$B$2:$F$2,0)),"")</f>
        <v/>
      </c>
    </row>
    <row r="82" spans="2:5" ht="15.75" x14ac:dyDescent="0.25">
      <c r="B82" s="69" t="str">
        <f>IF(B81&lt;COUNTIF(PRN!C$2:C$1048576,C$2),(B81+1),"")</f>
        <v/>
      </c>
      <c r="C82" s="70" t="str">
        <f>IFERROR(INDEX(PRN!$B$2:$F$1048576,(MATCH('PRN Analysis'!$C$2,PRN!$C$2:$C$1048576,0)+$B82-1),MATCH(C$4,PRN!$B$2:$F$2,0)),"")</f>
        <v/>
      </c>
      <c r="D82" s="70" t="str">
        <f>IFERROR(INDEX(PRN!$B$2:$F$1048576,(MATCH('PRN Analysis'!$C$2,PRN!$C$2:$C$1048576,0)+$B82-1),MATCH(D$4,PRN!$B$2:$F$2,0)),"")</f>
        <v/>
      </c>
      <c r="E82" s="71" t="str">
        <f>IFERROR(INDEX(PRN!$B$2:$F$1048576,(MATCH('PRN Analysis'!$C$2,PRN!$C$2:$C$1048576,0)+$B82-1),MATCH(E$4,PRN!$B$2:$F$2,0)),"")</f>
        <v/>
      </c>
    </row>
    <row r="83" spans="2:5" ht="15.75" x14ac:dyDescent="0.25">
      <c r="B83" s="69" t="str">
        <f>IF(B82&lt;COUNTIF(PRN!C$2:C$1048576,C$2),(B82+1),"")</f>
        <v/>
      </c>
      <c r="C83" s="70" t="str">
        <f>IFERROR(INDEX(PRN!$B$2:$F$1048576,(MATCH('PRN Analysis'!$C$2,PRN!$C$2:$C$1048576,0)+$B83-1),MATCH(C$4,PRN!$B$2:$F$2,0)),"")</f>
        <v/>
      </c>
      <c r="D83" s="70" t="str">
        <f>IFERROR(INDEX(PRN!$B$2:$F$1048576,(MATCH('PRN Analysis'!$C$2,PRN!$C$2:$C$1048576,0)+$B83-1),MATCH(D$4,PRN!$B$2:$F$2,0)),"")</f>
        <v/>
      </c>
      <c r="E83" s="71" t="str">
        <f>IFERROR(INDEX(PRN!$B$2:$F$1048576,(MATCH('PRN Analysis'!$C$2,PRN!$C$2:$C$1048576,0)+$B83-1),MATCH(E$4,PRN!$B$2:$F$2,0)),"")</f>
        <v/>
      </c>
    </row>
    <row r="84" spans="2:5" ht="15.75" x14ac:dyDescent="0.25">
      <c r="B84" s="69" t="str">
        <f>IF(B83&lt;COUNTIF(PRN!C$2:C$1048576,C$2),(B83+1),"")</f>
        <v/>
      </c>
      <c r="C84" s="70" t="str">
        <f>IFERROR(INDEX(PRN!$B$2:$F$1048576,(MATCH('PRN Analysis'!$C$2,PRN!$C$2:$C$1048576,0)+$B84-1),MATCH(C$4,PRN!$B$2:$F$2,0)),"")</f>
        <v/>
      </c>
      <c r="D84" s="70" t="str">
        <f>IFERROR(INDEX(PRN!$B$2:$F$1048576,(MATCH('PRN Analysis'!$C$2,PRN!$C$2:$C$1048576,0)+$B84-1),MATCH(D$4,PRN!$B$2:$F$2,0)),"")</f>
        <v/>
      </c>
      <c r="E84" s="71" t="str">
        <f>IFERROR(INDEX(PRN!$B$2:$F$1048576,(MATCH('PRN Analysis'!$C$2,PRN!$C$2:$C$1048576,0)+$B84-1),MATCH(E$4,PRN!$B$2:$F$2,0)),"")</f>
        <v/>
      </c>
    </row>
    <row r="85" spans="2:5" ht="15.75" x14ac:dyDescent="0.25">
      <c r="B85" s="69" t="str">
        <f>IF(B84&lt;COUNTIF(PRN!C$2:C$1048576,C$2),(B84+1),"")</f>
        <v/>
      </c>
      <c r="C85" s="70" t="str">
        <f>IFERROR(INDEX(PRN!$B$2:$F$1048576,(MATCH('PRN Analysis'!$C$2,PRN!$C$2:$C$1048576,0)+$B85-1),MATCH(C$4,PRN!$B$2:$F$2,0)),"")</f>
        <v/>
      </c>
      <c r="D85" s="70" t="str">
        <f>IFERROR(INDEX(PRN!$B$2:$F$1048576,(MATCH('PRN Analysis'!$C$2,PRN!$C$2:$C$1048576,0)+$B85-1),MATCH(D$4,PRN!$B$2:$F$2,0)),"")</f>
        <v/>
      </c>
      <c r="E85" s="71" t="str">
        <f>IFERROR(INDEX(PRN!$B$2:$F$1048576,(MATCH('PRN Analysis'!$C$2,PRN!$C$2:$C$1048576,0)+$B85-1),MATCH(E$4,PRN!$B$2:$F$2,0)),"")</f>
        <v/>
      </c>
    </row>
    <row r="86" spans="2:5" ht="15.75" x14ac:dyDescent="0.25">
      <c r="B86" s="69" t="str">
        <f>IF(B85&lt;COUNTIF(PRN!C$2:C$1048576,C$2),(B85+1),"")</f>
        <v/>
      </c>
      <c r="C86" s="70" t="str">
        <f>IFERROR(INDEX(PRN!$B$2:$F$1048576,(MATCH('PRN Analysis'!$C$2,PRN!$C$2:$C$1048576,0)+$B86-1),MATCH(C$4,PRN!$B$2:$F$2,0)),"")</f>
        <v/>
      </c>
      <c r="D86" s="70" t="str">
        <f>IFERROR(INDEX(PRN!$B$2:$F$1048576,(MATCH('PRN Analysis'!$C$2,PRN!$C$2:$C$1048576,0)+$B86-1),MATCH(D$4,PRN!$B$2:$F$2,0)),"")</f>
        <v/>
      </c>
      <c r="E86" s="71" t="str">
        <f>IFERROR(INDEX(PRN!$B$2:$F$1048576,(MATCH('PRN Analysis'!$C$2,PRN!$C$2:$C$1048576,0)+$B86-1),MATCH(E$4,PRN!$B$2:$F$2,0)),"")</f>
        <v/>
      </c>
    </row>
    <row r="87" spans="2:5" ht="15.75" x14ac:dyDescent="0.25">
      <c r="B87" s="69" t="str">
        <f>IF(B86&lt;COUNTIF(PRN!C$2:C$1048576,C$2),(B86+1),"")</f>
        <v/>
      </c>
      <c r="C87" s="70" t="str">
        <f>IFERROR(INDEX(PRN!$B$2:$F$1048576,(MATCH('PRN Analysis'!$C$2,PRN!$C$2:$C$1048576,0)+$B87-1),MATCH(C$4,PRN!$B$2:$F$2,0)),"")</f>
        <v/>
      </c>
      <c r="D87" s="70" t="str">
        <f>IFERROR(INDEX(PRN!$B$2:$F$1048576,(MATCH('PRN Analysis'!$C$2,PRN!$C$2:$C$1048576,0)+$B87-1),MATCH(D$4,PRN!$B$2:$F$2,0)),"")</f>
        <v/>
      </c>
      <c r="E87" s="71" t="str">
        <f>IFERROR(INDEX(PRN!$B$2:$F$1048576,(MATCH('PRN Analysis'!$C$2,PRN!$C$2:$C$1048576,0)+$B87-1),MATCH(E$4,PRN!$B$2:$F$2,0)),"")</f>
        <v/>
      </c>
    </row>
    <row r="88" spans="2:5" ht="15.75" x14ac:dyDescent="0.25">
      <c r="B88" s="69" t="str">
        <f>IF(B87&lt;COUNTIF(PRN!C$2:C$1048576,C$2),(B87+1),"")</f>
        <v/>
      </c>
      <c r="C88" s="70" t="str">
        <f>IFERROR(INDEX(PRN!$B$2:$F$1048576,(MATCH('PRN Analysis'!$C$2,PRN!$C$2:$C$1048576,0)+$B88-1),MATCH(C$4,PRN!$B$2:$F$2,0)),"")</f>
        <v/>
      </c>
      <c r="D88" s="70" t="str">
        <f>IFERROR(INDEX(PRN!$B$2:$F$1048576,(MATCH('PRN Analysis'!$C$2,PRN!$C$2:$C$1048576,0)+$B88-1),MATCH(D$4,PRN!$B$2:$F$2,0)),"")</f>
        <v/>
      </c>
      <c r="E88" s="71" t="str">
        <f>IFERROR(INDEX(PRN!$B$2:$F$1048576,(MATCH('PRN Analysis'!$C$2,PRN!$C$2:$C$1048576,0)+$B88-1),MATCH(E$4,PRN!$B$2:$F$2,0)),"")</f>
        <v/>
      </c>
    </row>
    <row r="89" spans="2:5" ht="15.75" x14ac:dyDescent="0.25">
      <c r="B89" s="69" t="str">
        <f>IF(B88&lt;COUNTIF(PRN!C$2:C$1048576,C$2),(B88+1),"")</f>
        <v/>
      </c>
      <c r="C89" s="70" t="str">
        <f>IFERROR(INDEX(PRN!$B$2:$F$1048576,(MATCH('PRN Analysis'!$C$2,PRN!$C$2:$C$1048576,0)+$B89-1),MATCH(C$4,PRN!$B$2:$F$2,0)),"")</f>
        <v/>
      </c>
      <c r="D89" s="70" t="str">
        <f>IFERROR(INDEX(PRN!$B$2:$F$1048576,(MATCH('PRN Analysis'!$C$2,PRN!$C$2:$C$1048576,0)+$B89-1),MATCH(D$4,PRN!$B$2:$F$2,0)),"")</f>
        <v/>
      </c>
      <c r="E89" s="71" t="str">
        <f>IFERROR(INDEX(PRN!$B$2:$F$1048576,(MATCH('PRN Analysis'!$C$2,PRN!$C$2:$C$1048576,0)+$B89-1),MATCH(E$4,PRN!$B$2:$F$2,0)),"")</f>
        <v/>
      </c>
    </row>
    <row r="90" spans="2:5" ht="15.75" x14ac:dyDescent="0.25">
      <c r="B90" s="69" t="str">
        <f>IF(B89&lt;COUNTIF(PRN!C$2:C$1048576,C$2),(B89+1),"")</f>
        <v/>
      </c>
      <c r="C90" s="70" t="str">
        <f>IFERROR(INDEX(PRN!$B$2:$F$1048576,(MATCH('PRN Analysis'!$C$2,PRN!$C$2:$C$1048576,0)+$B90-1),MATCH(C$4,PRN!$B$2:$F$2,0)),"")</f>
        <v/>
      </c>
      <c r="D90" s="70" t="str">
        <f>IFERROR(INDEX(PRN!$B$2:$F$1048576,(MATCH('PRN Analysis'!$C$2,PRN!$C$2:$C$1048576,0)+$B90-1),MATCH(D$4,PRN!$B$2:$F$2,0)),"")</f>
        <v/>
      </c>
      <c r="E90" s="71" t="str">
        <f>IFERROR(INDEX(PRN!$B$2:$F$1048576,(MATCH('PRN Analysis'!$C$2,PRN!$C$2:$C$1048576,0)+$B90-1),MATCH(E$4,PRN!$B$2:$F$2,0)),"")</f>
        <v/>
      </c>
    </row>
    <row r="91" spans="2:5" ht="15.75" x14ac:dyDescent="0.25">
      <c r="B91" s="69" t="str">
        <f>IF(B90&lt;COUNTIF(PRN!C$2:C$1048576,C$2),(B90+1),"")</f>
        <v/>
      </c>
      <c r="C91" s="70" t="str">
        <f>IFERROR(INDEX(PRN!$B$2:$F$1048576,(MATCH('PRN Analysis'!$C$2,PRN!$C$2:$C$1048576,0)+$B91-1),MATCH(C$4,PRN!$B$2:$F$2,0)),"")</f>
        <v/>
      </c>
      <c r="D91" s="70" t="str">
        <f>IFERROR(INDEX(PRN!$B$2:$F$1048576,(MATCH('PRN Analysis'!$C$2,PRN!$C$2:$C$1048576,0)+$B91-1),MATCH(D$4,PRN!$B$2:$F$2,0)),"")</f>
        <v/>
      </c>
      <c r="E91" s="71" t="str">
        <f>IFERROR(INDEX(PRN!$B$2:$F$1048576,(MATCH('PRN Analysis'!$C$2,PRN!$C$2:$C$1048576,0)+$B91-1),MATCH(E$4,PRN!$B$2:$F$2,0)),"")</f>
        <v/>
      </c>
    </row>
    <row r="92" spans="2:5" ht="15.75" x14ac:dyDescent="0.25">
      <c r="B92" s="69" t="str">
        <f>IF(B91&lt;COUNTIF(PRN!C$2:C$1048576,C$2),(B91+1),"")</f>
        <v/>
      </c>
      <c r="C92" s="70" t="str">
        <f>IFERROR(INDEX(PRN!$B$2:$F$1048576,(MATCH('PRN Analysis'!$C$2,PRN!$C$2:$C$1048576,0)+$B92-1),MATCH(C$4,PRN!$B$2:$F$2,0)),"")</f>
        <v/>
      </c>
      <c r="D92" s="70" t="str">
        <f>IFERROR(INDEX(PRN!$B$2:$F$1048576,(MATCH('PRN Analysis'!$C$2,PRN!$C$2:$C$1048576,0)+$B92-1),MATCH(D$4,PRN!$B$2:$F$2,0)),"")</f>
        <v/>
      </c>
      <c r="E92" s="71" t="str">
        <f>IFERROR(INDEX(PRN!$B$2:$F$1048576,(MATCH('PRN Analysis'!$C$2,PRN!$C$2:$C$1048576,0)+$B92-1),MATCH(E$4,PRN!$B$2:$F$2,0)),"")</f>
        <v/>
      </c>
    </row>
    <row r="93" spans="2:5" ht="15.75" x14ac:dyDescent="0.25">
      <c r="B93" s="69" t="str">
        <f>IF(B92&lt;COUNTIF(PRN!C$2:C$1048576,C$2),(B92+1),"")</f>
        <v/>
      </c>
      <c r="C93" s="70" t="str">
        <f>IFERROR(INDEX(PRN!$B$2:$F$1048576,(MATCH('PRN Analysis'!$C$2,PRN!$C$2:$C$1048576,0)+$B93-1),MATCH(C$4,PRN!$B$2:$F$2,0)),"")</f>
        <v/>
      </c>
      <c r="D93" s="70" t="str">
        <f>IFERROR(INDEX(PRN!$B$2:$F$1048576,(MATCH('PRN Analysis'!$C$2,PRN!$C$2:$C$1048576,0)+$B93-1),MATCH(D$4,PRN!$B$2:$F$2,0)),"")</f>
        <v/>
      </c>
      <c r="E93" s="71" t="str">
        <f>IFERROR(INDEX(PRN!$B$2:$F$1048576,(MATCH('PRN Analysis'!$C$2,PRN!$C$2:$C$1048576,0)+$B93-1),MATCH(E$4,PRN!$B$2:$F$2,0)),"")</f>
        <v/>
      </c>
    </row>
    <row r="94" spans="2:5" ht="15.75" x14ac:dyDescent="0.25">
      <c r="B94" s="69" t="str">
        <f>IF(B93&lt;COUNTIF(PRN!C$2:C$1048576,C$2),(B93+1),"")</f>
        <v/>
      </c>
      <c r="C94" s="70" t="str">
        <f>IFERROR(INDEX(PRN!$B$2:$F$1048576,(MATCH('PRN Analysis'!$C$2,PRN!$C$2:$C$1048576,0)+$B94-1),MATCH(C$4,PRN!$B$2:$F$2,0)),"")</f>
        <v/>
      </c>
      <c r="D94" s="70" t="str">
        <f>IFERROR(INDEX(PRN!$B$2:$F$1048576,(MATCH('PRN Analysis'!$C$2,PRN!$C$2:$C$1048576,0)+$B94-1),MATCH(D$4,PRN!$B$2:$F$2,0)),"")</f>
        <v/>
      </c>
      <c r="E94" s="71" t="str">
        <f>IFERROR(INDEX(PRN!$B$2:$F$1048576,(MATCH('PRN Analysis'!$C$2,PRN!$C$2:$C$1048576,0)+$B94-1),MATCH(E$4,PRN!$B$2:$F$2,0)),"")</f>
        <v/>
      </c>
    </row>
    <row r="95" spans="2:5" ht="15.75" x14ac:dyDescent="0.25">
      <c r="B95" s="69" t="str">
        <f>IF(B94&lt;COUNTIF(PRN!C$2:C$1048576,C$2),(B94+1),"")</f>
        <v/>
      </c>
      <c r="C95" s="70" t="str">
        <f>IFERROR(INDEX(PRN!$B$2:$F$1048576,(MATCH('PRN Analysis'!$C$2,PRN!$C$2:$C$1048576,0)+$B95-1),MATCH(C$4,PRN!$B$2:$F$2,0)),"")</f>
        <v/>
      </c>
      <c r="D95" s="70" t="str">
        <f>IFERROR(INDEX(PRN!$B$2:$F$1048576,(MATCH('PRN Analysis'!$C$2,PRN!$C$2:$C$1048576,0)+$B95-1),MATCH(D$4,PRN!$B$2:$F$2,0)),"")</f>
        <v/>
      </c>
      <c r="E95" s="71" t="str">
        <f>IFERROR(INDEX(PRN!$B$2:$F$1048576,(MATCH('PRN Analysis'!$C$2,PRN!$C$2:$C$1048576,0)+$B95-1),MATCH(E$4,PRN!$B$2:$F$2,0)),"")</f>
        <v/>
      </c>
    </row>
    <row r="96" spans="2:5" ht="15.75" x14ac:dyDescent="0.25">
      <c r="B96" s="69" t="str">
        <f>IF(B95&lt;COUNTIF(PRN!C$2:C$1048576,C$2),(B95+1),"")</f>
        <v/>
      </c>
      <c r="C96" s="70" t="str">
        <f>IFERROR(INDEX(PRN!$B$2:$F$1048576,(MATCH('PRN Analysis'!$C$2,PRN!$C$2:$C$1048576,0)+$B96-1),MATCH(C$4,PRN!$B$2:$F$2,0)),"")</f>
        <v/>
      </c>
      <c r="D96" s="70" t="str">
        <f>IFERROR(INDEX(PRN!$B$2:$F$1048576,(MATCH('PRN Analysis'!$C$2,PRN!$C$2:$C$1048576,0)+$B96-1),MATCH(D$4,PRN!$B$2:$F$2,0)),"")</f>
        <v/>
      </c>
      <c r="E96" s="71" t="str">
        <f>IFERROR(INDEX(PRN!$B$2:$F$1048576,(MATCH('PRN Analysis'!$C$2,PRN!$C$2:$C$1048576,0)+$B96-1),MATCH(E$4,PRN!$B$2:$F$2,0)),"")</f>
        <v/>
      </c>
    </row>
    <row r="97" spans="2:5" ht="15.75" x14ac:dyDescent="0.25">
      <c r="B97" s="69" t="str">
        <f>IF(B96&lt;COUNTIF(PRN!C$2:C$1048576,C$2),(B96+1),"")</f>
        <v/>
      </c>
      <c r="C97" s="70" t="str">
        <f>IFERROR(INDEX(PRN!$B$2:$F$1048576,(MATCH('PRN Analysis'!$C$2,PRN!$C$2:$C$1048576,0)+$B97-1),MATCH(C$4,PRN!$B$2:$F$2,0)),"")</f>
        <v/>
      </c>
      <c r="D97" s="70" t="str">
        <f>IFERROR(INDEX(PRN!$B$2:$F$1048576,(MATCH('PRN Analysis'!$C$2,PRN!$C$2:$C$1048576,0)+$B97-1),MATCH(D$4,PRN!$B$2:$F$2,0)),"")</f>
        <v/>
      </c>
      <c r="E97" s="71" t="str">
        <f>IFERROR(INDEX(PRN!$B$2:$F$1048576,(MATCH('PRN Analysis'!$C$2,PRN!$C$2:$C$1048576,0)+$B97-1),MATCH(E$4,PRN!$B$2:$F$2,0)),"")</f>
        <v/>
      </c>
    </row>
    <row r="98" spans="2:5" ht="15.75" x14ac:dyDescent="0.25">
      <c r="B98" s="69" t="str">
        <f>IF(B97&lt;COUNTIF(PRN!C$2:C$1048576,C$2),(B97+1),"")</f>
        <v/>
      </c>
      <c r="C98" s="70" t="str">
        <f>IFERROR(INDEX(PRN!$B$2:$F$1048576,(MATCH('PRN Analysis'!$C$2,PRN!$C$2:$C$1048576,0)+$B98-1),MATCH(C$4,PRN!$B$2:$F$2,0)),"")</f>
        <v/>
      </c>
      <c r="D98" s="70" t="str">
        <f>IFERROR(INDEX(PRN!$B$2:$F$1048576,(MATCH('PRN Analysis'!$C$2,PRN!$C$2:$C$1048576,0)+$B98-1),MATCH(D$4,PRN!$B$2:$F$2,0)),"")</f>
        <v/>
      </c>
      <c r="E98" s="71" t="str">
        <f>IFERROR(INDEX(PRN!$B$2:$F$1048576,(MATCH('PRN Analysis'!$C$2,PRN!$C$2:$C$1048576,0)+$B98-1),MATCH(E$4,PRN!$B$2:$F$2,0)),"")</f>
        <v/>
      </c>
    </row>
    <row r="99" spans="2:5" ht="15.75" x14ac:dyDescent="0.25">
      <c r="B99" s="69" t="str">
        <f>IF(B98&lt;COUNTIF(PRN!C$2:C$1048576,C$2),(B98+1),"")</f>
        <v/>
      </c>
      <c r="C99" s="70" t="str">
        <f>IFERROR(INDEX(PRN!$B$2:$F$1048576,(MATCH('PRN Analysis'!$C$2,PRN!$C$2:$C$1048576,0)+$B99-1),MATCH(C$4,PRN!$B$2:$F$2,0)),"")</f>
        <v/>
      </c>
      <c r="D99" s="70" t="str">
        <f>IFERROR(INDEX(PRN!$B$2:$F$1048576,(MATCH('PRN Analysis'!$C$2,PRN!$C$2:$C$1048576,0)+$B99-1),MATCH(D$4,PRN!$B$2:$F$2,0)),"")</f>
        <v/>
      </c>
      <c r="E99" s="71" t="str">
        <f>IFERROR(INDEX(PRN!$B$2:$F$1048576,(MATCH('PRN Analysis'!$C$2,PRN!$C$2:$C$1048576,0)+$B99-1),MATCH(E$4,PRN!$B$2:$F$2,0)),"")</f>
        <v/>
      </c>
    </row>
    <row r="100" spans="2:5" ht="15.75" x14ac:dyDescent="0.25">
      <c r="B100" s="69" t="str">
        <f>IF(B99&lt;COUNTIF(PRN!C$2:C$1048576,C$2),(B99+1),"")</f>
        <v/>
      </c>
      <c r="C100" s="70" t="str">
        <f>IFERROR(INDEX(PRN!$B$2:$F$1048576,(MATCH('PRN Analysis'!$C$2,PRN!$C$2:$C$1048576,0)+$B100-1),MATCH(C$4,PRN!$B$2:$F$2,0)),"")</f>
        <v/>
      </c>
      <c r="D100" s="70" t="str">
        <f>IFERROR(INDEX(PRN!$B$2:$F$1048576,(MATCH('PRN Analysis'!$C$2,PRN!$C$2:$C$1048576,0)+$B100-1),MATCH(D$4,PRN!$B$2:$F$2,0)),"")</f>
        <v/>
      </c>
      <c r="E100" s="71" t="str">
        <f>IFERROR(INDEX(PRN!$B$2:$F$1048576,(MATCH('PRN Analysis'!$C$2,PRN!$C$2:$C$1048576,0)+$B100-1),MATCH(E$4,PRN!$B$2:$F$2,0)),"")</f>
        <v/>
      </c>
    </row>
    <row r="101" spans="2:5" ht="15.75" x14ac:dyDescent="0.25">
      <c r="B101" s="69" t="str">
        <f>IF(B100&lt;COUNTIF(PRN!C$2:C$1048576,C$2),(B100+1),"")</f>
        <v/>
      </c>
      <c r="C101" s="70" t="str">
        <f>IFERROR(INDEX(PRN!$B$2:$F$1048576,(MATCH('PRN Analysis'!$C$2,PRN!$C$2:$C$1048576,0)+$B101-1),MATCH(C$4,PRN!$B$2:$F$2,0)),"")</f>
        <v/>
      </c>
      <c r="D101" s="70" t="str">
        <f>IFERROR(INDEX(PRN!$B$2:$F$1048576,(MATCH('PRN Analysis'!$C$2,PRN!$C$2:$C$1048576,0)+$B101-1),MATCH(D$4,PRN!$B$2:$F$2,0)),"")</f>
        <v/>
      </c>
      <c r="E101" s="71" t="str">
        <f>IFERROR(INDEX(PRN!$B$2:$F$1048576,(MATCH('PRN Analysis'!$C$2,PRN!$C$2:$C$1048576,0)+$B101-1),MATCH(E$4,PRN!$B$2:$F$2,0)),"")</f>
        <v/>
      </c>
    </row>
    <row r="102" spans="2:5" ht="15.75" x14ac:dyDescent="0.25">
      <c r="B102" s="69" t="str">
        <f>IF(B101&lt;COUNTIF(PRN!C$2:C$1048576,C$2),(B101+1),"")</f>
        <v/>
      </c>
      <c r="C102" s="70" t="str">
        <f>IFERROR(INDEX(PRN!$B$2:$F$1048576,(MATCH('PRN Analysis'!$C$2,PRN!$C$2:$C$1048576,0)+$B102-1),MATCH(C$4,PRN!$B$2:$F$2,0)),"")</f>
        <v/>
      </c>
      <c r="D102" s="70" t="str">
        <f>IFERROR(INDEX(PRN!$B$2:$F$1048576,(MATCH('PRN Analysis'!$C$2,PRN!$C$2:$C$1048576,0)+$B102-1),MATCH(D$4,PRN!$B$2:$F$2,0)),"")</f>
        <v/>
      </c>
      <c r="E102" s="71" t="str">
        <f>IFERROR(INDEX(PRN!$B$2:$F$1048576,(MATCH('PRN Analysis'!$C$2,PRN!$C$2:$C$1048576,0)+$B102-1),MATCH(E$4,PRN!$B$2:$F$2,0)),"")</f>
        <v/>
      </c>
    </row>
    <row r="103" spans="2:5" ht="15.75" x14ac:dyDescent="0.25">
      <c r="B103" s="69" t="str">
        <f>IF(B102&lt;COUNTIF(PRN!C$2:C$1048576,C$2),(B102+1),"")</f>
        <v/>
      </c>
      <c r="C103" s="70" t="str">
        <f>IFERROR(INDEX(PRN!$B$2:$F$1048576,(MATCH('PRN Analysis'!$C$2,PRN!$C$2:$C$1048576,0)+$B103-1),MATCH(C$4,PRN!$B$2:$F$2,0)),"")</f>
        <v/>
      </c>
      <c r="D103" s="70" t="str">
        <f>IFERROR(INDEX(PRN!$B$2:$F$1048576,(MATCH('PRN Analysis'!$C$2,PRN!$C$2:$C$1048576,0)+$B103-1),MATCH(D$4,PRN!$B$2:$F$2,0)),"")</f>
        <v/>
      </c>
      <c r="E103" s="71" t="str">
        <f>IFERROR(INDEX(PRN!$B$2:$F$1048576,(MATCH('PRN Analysis'!$C$2,PRN!$C$2:$C$1048576,0)+$B103-1),MATCH(E$4,PRN!$B$2:$F$2,0)),"")</f>
        <v/>
      </c>
    </row>
    <row r="104" spans="2:5" ht="15.75" x14ac:dyDescent="0.25">
      <c r="B104" s="69" t="str">
        <f>IF(B103&lt;COUNTIF(PRN!C$2:C$1048576,C$2),(B103+1),"")</f>
        <v/>
      </c>
      <c r="C104" s="70" t="str">
        <f>IFERROR(INDEX(PRN!$B$2:$F$1048576,(MATCH('PRN Analysis'!$C$2,PRN!$C$2:$C$1048576,0)+$B104-1),MATCH(C$4,PRN!$B$2:$F$2,0)),"")</f>
        <v/>
      </c>
      <c r="D104" s="70" t="str">
        <f>IFERROR(INDEX(PRN!$B$2:$F$1048576,(MATCH('PRN Analysis'!$C$2,PRN!$C$2:$C$1048576,0)+$B104-1),MATCH(D$4,PRN!$B$2:$F$2,0)),"")</f>
        <v/>
      </c>
      <c r="E104" s="71" t="str">
        <f>IFERROR(INDEX(PRN!$B$2:$F$1048576,(MATCH('PRN Analysis'!$C$2,PRN!$C$2:$C$1048576,0)+$B104-1),MATCH(E$4,PRN!$B$2:$F$2,0)),"")</f>
        <v/>
      </c>
    </row>
    <row r="105" spans="2:5" ht="15.75" x14ac:dyDescent="0.25">
      <c r="B105" s="69" t="str">
        <f>IF(B104&lt;COUNTIF(PRN!C$2:C$1048576,C$2),(B104+1),"")</f>
        <v/>
      </c>
      <c r="C105" s="70" t="str">
        <f>IFERROR(INDEX(PRN!$B$2:$F$1048576,(MATCH('PRN Analysis'!$C$2,PRN!$C$2:$C$1048576,0)+$B105-1),MATCH(C$4,PRN!$B$2:$F$2,0)),"")</f>
        <v/>
      </c>
      <c r="D105" s="70" t="str">
        <f>IFERROR(INDEX(PRN!$B$2:$F$1048576,(MATCH('PRN Analysis'!$C$2,PRN!$C$2:$C$1048576,0)+$B105-1),MATCH(D$4,PRN!$B$2:$F$2,0)),"")</f>
        <v/>
      </c>
      <c r="E105" s="71" t="str">
        <f>IFERROR(INDEX(PRN!$B$2:$F$1048576,(MATCH('PRN Analysis'!$C$2,PRN!$C$2:$C$1048576,0)+$B105-1),MATCH(E$4,PRN!$B$2:$F$2,0)),"")</f>
        <v/>
      </c>
    </row>
    <row r="106" spans="2:5" ht="15.75" x14ac:dyDescent="0.25">
      <c r="B106" s="69" t="str">
        <f>IF(B105&lt;COUNTIF(PRN!C$2:C$1048576,C$2),(B105+1),"")</f>
        <v/>
      </c>
      <c r="C106" s="70" t="str">
        <f>IFERROR(INDEX(PRN!$B$2:$F$1048576,(MATCH('PRN Analysis'!$C$2,PRN!$C$2:$C$1048576,0)+$B106-1),MATCH(C$4,PRN!$B$2:$F$2,0)),"")</f>
        <v/>
      </c>
      <c r="D106" s="70" t="str">
        <f>IFERROR(INDEX(PRN!$B$2:$F$1048576,(MATCH('PRN Analysis'!$C$2,PRN!$C$2:$C$1048576,0)+$B106-1),MATCH(D$4,PRN!$B$2:$F$2,0)),"")</f>
        <v/>
      </c>
      <c r="E106" s="71" t="str">
        <f>IFERROR(INDEX(PRN!$B$2:$F$1048576,(MATCH('PRN Analysis'!$C$2,PRN!$C$2:$C$1048576,0)+$B106-1),MATCH(E$4,PRN!$B$2:$F$2,0)),"")</f>
        <v/>
      </c>
    </row>
    <row r="107" spans="2:5" ht="15.75" x14ac:dyDescent="0.25">
      <c r="B107" s="69" t="str">
        <f>IF(B106&lt;COUNTIF(PRN!C$2:C$1048576,C$2),(B106+1),"")</f>
        <v/>
      </c>
      <c r="C107" s="70" t="str">
        <f>IFERROR(INDEX(PRN!$B$2:$F$1048576,(MATCH('PRN Analysis'!$C$2,PRN!$C$2:$C$1048576,0)+$B107-1),MATCH(C$4,PRN!$B$2:$F$2,0)),"")</f>
        <v/>
      </c>
      <c r="D107" s="70" t="str">
        <f>IFERROR(INDEX(PRN!$B$2:$F$1048576,(MATCH('PRN Analysis'!$C$2,PRN!$C$2:$C$1048576,0)+$B107-1),MATCH(D$4,PRN!$B$2:$F$2,0)),"")</f>
        <v/>
      </c>
      <c r="E107" s="71" t="str">
        <f>IFERROR(INDEX(PRN!$B$2:$F$1048576,(MATCH('PRN Analysis'!$C$2,PRN!$C$2:$C$1048576,0)+$B107-1),MATCH(E$4,PRN!$B$2:$F$2,0)),"")</f>
        <v/>
      </c>
    </row>
    <row r="108" spans="2:5" ht="15.75" x14ac:dyDescent="0.25">
      <c r="B108" s="69" t="str">
        <f>IF(B107&lt;COUNTIF(PRN!C$2:C$1048576,C$2),(B107+1),"")</f>
        <v/>
      </c>
      <c r="C108" s="70" t="str">
        <f>IFERROR(INDEX(PRN!$B$2:$F$1048576,(MATCH('PRN Analysis'!$C$2,PRN!$C$2:$C$1048576,0)+$B108-1),MATCH(C$4,PRN!$B$2:$F$2,0)),"")</f>
        <v/>
      </c>
      <c r="D108" s="70" t="str">
        <f>IFERROR(INDEX(PRN!$B$2:$F$1048576,(MATCH('PRN Analysis'!$C$2,PRN!$C$2:$C$1048576,0)+$B108-1),MATCH(D$4,PRN!$B$2:$F$2,0)),"")</f>
        <v/>
      </c>
      <c r="E108" s="71" t="str">
        <f>IFERROR(INDEX(PRN!$B$2:$F$1048576,(MATCH('PRN Analysis'!$C$2,PRN!$C$2:$C$1048576,0)+$B108-1),MATCH(E$4,PRN!$B$2:$F$2,0)),"")</f>
        <v/>
      </c>
    </row>
    <row r="109" spans="2:5" ht="15.75" x14ac:dyDescent="0.25">
      <c r="B109" s="69" t="str">
        <f>IF(B108&lt;COUNTIF(PRN!C$2:C$1048576,C$2),(B108+1),"")</f>
        <v/>
      </c>
      <c r="C109" s="70" t="str">
        <f>IFERROR(INDEX(PRN!$B$2:$F$1048576,(MATCH('PRN Analysis'!$C$2,PRN!$C$2:$C$1048576,0)+$B109-1),MATCH(C$4,PRN!$B$2:$F$2,0)),"")</f>
        <v/>
      </c>
      <c r="D109" s="70" t="str">
        <f>IFERROR(INDEX(PRN!$B$2:$F$1048576,(MATCH('PRN Analysis'!$C$2,PRN!$C$2:$C$1048576,0)+$B109-1),MATCH(D$4,PRN!$B$2:$F$2,0)),"")</f>
        <v/>
      </c>
      <c r="E109" s="71" t="str">
        <f>IFERROR(INDEX(PRN!$B$2:$F$1048576,(MATCH('PRN Analysis'!$C$2,PRN!$C$2:$C$1048576,0)+$B109-1),MATCH(E$4,PRN!$B$2:$F$2,0)),"")</f>
        <v/>
      </c>
    </row>
    <row r="110" spans="2:5" ht="15.75" x14ac:dyDescent="0.25">
      <c r="B110" s="69" t="str">
        <f>IF(B109&lt;COUNTIF(PRN!C$2:C$1048576,C$2),(B109+1),"")</f>
        <v/>
      </c>
      <c r="C110" s="70" t="str">
        <f>IFERROR(INDEX(PRN!$B$2:$F$1048576,(MATCH('PRN Analysis'!$C$2,PRN!$C$2:$C$1048576,0)+$B110-1),MATCH(C$4,PRN!$B$2:$F$2,0)),"")</f>
        <v/>
      </c>
      <c r="D110" s="70" t="str">
        <f>IFERROR(INDEX(PRN!$B$2:$F$1048576,(MATCH('PRN Analysis'!$C$2,PRN!$C$2:$C$1048576,0)+$B110-1),MATCH(D$4,PRN!$B$2:$F$2,0)),"")</f>
        <v/>
      </c>
      <c r="E110" s="71" t="str">
        <f>IFERROR(INDEX(PRN!$B$2:$F$1048576,(MATCH('PRN Analysis'!$C$2,PRN!$C$2:$C$1048576,0)+$B110-1),MATCH(E$4,PRN!$B$2:$F$2,0)),"")</f>
        <v/>
      </c>
    </row>
    <row r="111" spans="2:5" ht="15.75" x14ac:dyDescent="0.25">
      <c r="B111" s="69" t="str">
        <f>IF(B110&lt;COUNTIF(PRN!C$2:C$1048576,C$2),(B110+1),"")</f>
        <v/>
      </c>
      <c r="C111" s="70" t="str">
        <f>IFERROR(INDEX(PRN!$B$2:$F$1048576,(MATCH('PRN Analysis'!$C$2,PRN!$C$2:$C$1048576,0)+$B111-1),MATCH(C$4,PRN!$B$2:$F$2,0)),"")</f>
        <v/>
      </c>
      <c r="D111" s="70" t="str">
        <f>IFERROR(INDEX(PRN!$B$2:$F$1048576,(MATCH('PRN Analysis'!$C$2,PRN!$C$2:$C$1048576,0)+$B111-1),MATCH(D$4,PRN!$B$2:$F$2,0)),"")</f>
        <v/>
      </c>
      <c r="E111" s="71" t="str">
        <f>IFERROR(INDEX(PRN!$B$2:$F$1048576,(MATCH('PRN Analysis'!$C$2,PRN!$C$2:$C$1048576,0)+$B111-1),MATCH(E$4,PRN!$B$2:$F$2,0)),"")</f>
        <v/>
      </c>
    </row>
    <row r="112" spans="2:5" ht="15.75" x14ac:dyDescent="0.25">
      <c r="B112" s="69" t="str">
        <f>IF(B111&lt;COUNTIF(PRN!C$2:C$1048576,C$2),(B111+1),"")</f>
        <v/>
      </c>
      <c r="C112" s="70" t="str">
        <f>IFERROR(INDEX(PRN!$B$2:$F$1048576,(MATCH('PRN Analysis'!$C$2,PRN!$C$2:$C$1048576,0)+$B112-1),MATCH(C$4,PRN!$B$2:$F$2,0)),"")</f>
        <v/>
      </c>
      <c r="D112" s="70" t="str">
        <f>IFERROR(INDEX(PRN!$B$2:$F$1048576,(MATCH('PRN Analysis'!$C$2,PRN!$C$2:$C$1048576,0)+$B112-1),MATCH(D$4,PRN!$B$2:$F$2,0)),"")</f>
        <v/>
      </c>
      <c r="E112" s="71" t="str">
        <f>IFERROR(INDEX(PRN!$B$2:$F$1048576,(MATCH('PRN Analysis'!$C$2,PRN!$C$2:$C$1048576,0)+$B112-1),MATCH(E$4,PRN!$B$2:$F$2,0)),"")</f>
        <v/>
      </c>
    </row>
    <row r="113" spans="2:5" ht="15.75" x14ac:dyDescent="0.25">
      <c r="B113" s="69" t="str">
        <f>IF(B112&lt;COUNTIF(PRN!C$2:C$1048576,C$2),(B112+1),"")</f>
        <v/>
      </c>
      <c r="C113" s="70" t="str">
        <f>IFERROR(INDEX(PRN!$B$2:$F$1048576,(MATCH('PRN Analysis'!$C$2,PRN!$C$2:$C$1048576,0)+$B113-1),MATCH(C$4,PRN!$B$2:$F$2,0)),"")</f>
        <v/>
      </c>
      <c r="D113" s="70" t="str">
        <f>IFERROR(INDEX(PRN!$B$2:$F$1048576,(MATCH('PRN Analysis'!$C$2,PRN!$C$2:$C$1048576,0)+$B113-1),MATCH(D$4,PRN!$B$2:$F$2,0)),"")</f>
        <v/>
      </c>
      <c r="E113" s="71" t="str">
        <f>IFERROR(INDEX(PRN!$B$2:$F$1048576,(MATCH('PRN Analysis'!$C$2,PRN!$C$2:$C$1048576,0)+$B113-1),MATCH(E$4,PRN!$B$2:$F$2,0)),"")</f>
        <v/>
      </c>
    </row>
    <row r="114" spans="2:5" ht="15.75" x14ac:dyDescent="0.25">
      <c r="B114" s="69" t="str">
        <f>IF(B113&lt;COUNTIF(PRN!C$2:C$1048576,C$2),(B113+1),"")</f>
        <v/>
      </c>
      <c r="C114" s="70" t="str">
        <f>IFERROR(INDEX(PRN!$B$2:$F$1048576,(MATCH('PRN Analysis'!$C$2,PRN!$C$2:$C$1048576,0)+$B114-1),MATCH(C$4,PRN!$B$2:$F$2,0)),"")</f>
        <v/>
      </c>
      <c r="D114" s="70" t="str">
        <f>IFERROR(INDEX(PRN!$B$2:$F$1048576,(MATCH('PRN Analysis'!$C$2,PRN!$C$2:$C$1048576,0)+$B114-1),MATCH(D$4,PRN!$B$2:$F$2,0)),"")</f>
        <v/>
      </c>
      <c r="E114" s="71" t="str">
        <f>IFERROR(INDEX(PRN!$B$2:$F$1048576,(MATCH('PRN Analysis'!$C$2,PRN!$C$2:$C$1048576,0)+$B114-1),MATCH(E$4,PRN!$B$2:$F$2,0)),"")</f>
        <v/>
      </c>
    </row>
    <row r="115" spans="2:5" ht="15.75" x14ac:dyDescent="0.25">
      <c r="B115" s="69" t="str">
        <f>IF(B114&lt;COUNTIF(PRN!C$2:C$1048576,C$2),(B114+1),"")</f>
        <v/>
      </c>
      <c r="C115" s="70" t="str">
        <f>IFERROR(INDEX(PRN!$B$2:$F$1048576,(MATCH('PRN Analysis'!$C$2,PRN!$C$2:$C$1048576,0)+$B115-1),MATCH(C$4,PRN!$B$2:$F$2,0)),"")</f>
        <v/>
      </c>
      <c r="D115" s="70" t="str">
        <f>IFERROR(INDEX(PRN!$B$2:$F$1048576,(MATCH('PRN Analysis'!$C$2,PRN!$C$2:$C$1048576,0)+$B115-1),MATCH(D$4,PRN!$B$2:$F$2,0)),"")</f>
        <v/>
      </c>
      <c r="E115" s="71" t="str">
        <f>IFERROR(INDEX(PRN!$B$2:$F$1048576,(MATCH('PRN Analysis'!$C$2,PRN!$C$2:$C$1048576,0)+$B115-1),MATCH(E$4,PRN!$B$2:$F$2,0)),"")</f>
        <v/>
      </c>
    </row>
    <row r="116" spans="2:5" ht="15.75" x14ac:dyDescent="0.25">
      <c r="B116" s="69" t="str">
        <f>IF(B115&lt;COUNTIF(PRN!C$2:C$1048576,C$2),(B115+1),"")</f>
        <v/>
      </c>
      <c r="C116" s="70" t="str">
        <f>IFERROR(INDEX(PRN!$B$2:$F$1048576,(MATCH('PRN Analysis'!$C$2,PRN!$C$2:$C$1048576,0)+$B116-1),MATCH(C$4,PRN!$B$2:$F$2,0)),"")</f>
        <v/>
      </c>
      <c r="D116" s="70" t="str">
        <f>IFERROR(INDEX(PRN!$B$2:$F$1048576,(MATCH('PRN Analysis'!$C$2,PRN!$C$2:$C$1048576,0)+$B116-1),MATCH(D$4,PRN!$B$2:$F$2,0)),"")</f>
        <v/>
      </c>
      <c r="E116" s="71" t="str">
        <f>IFERROR(INDEX(PRN!$B$2:$F$1048576,(MATCH('PRN Analysis'!$C$2,PRN!$C$2:$C$1048576,0)+$B116-1),MATCH(E$4,PRN!$B$2:$F$2,0)),"")</f>
        <v/>
      </c>
    </row>
    <row r="117" spans="2:5" ht="15.75" x14ac:dyDescent="0.25">
      <c r="B117" s="69" t="str">
        <f>IF(B116&lt;COUNTIF(PRN!C$2:C$1048576,C$2),(B116+1),"")</f>
        <v/>
      </c>
      <c r="C117" s="70" t="str">
        <f>IFERROR(INDEX(PRN!$B$2:$F$1048576,(MATCH('PRN Analysis'!$C$2,PRN!$C$2:$C$1048576,0)+$B117-1),MATCH(C$4,PRN!$B$2:$F$2,0)),"")</f>
        <v/>
      </c>
      <c r="D117" s="70" t="str">
        <f>IFERROR(INDEX(PRN!$B$2:$F$1048576,(MATCH('PRN Analysis'!$C$2,PRN!$C$2:$C$1048576,0)+$B117-1),MATCH(D$4,PRN!$B$2:$F$2,0)),"")</f>
        <v/>
      </c>
      <c r="E117" s="71" t="str">
        <f>IFERROR(INDEX(PRN!$B$2:$F$1048576,(MATCH('PRN Analysis'!$C$2,PRN!$C$2:$C$1048576,0)+$B117-1),MATCH(E$4,PRN!$B$2:$F$2,0)),"")</f>
        <v/>
      </c>
    </row>
    <row r="118" spans="2:5" ht="15.75" x14ac:dyDescent="0.25">
      <c r="B118" s="69" t="str">
        <f>IF(B117&lt;COUNTIF(PRN!C$2:C$1048576,C$2),(B117+1),"")</f>
        <v/>
      </c>
      <c r="C118" s="70" t="str">
        <f>IFERROR(INDEX(PRN!$B$2:$F$1048576,(MATCH('PRN Analysis'!$C$2,PRN!$C$2:$C$1048576,0)+$B118-1),MATCH(C$4,PRN!$B$2:$F$2,0)),"")</f>
        <v/>
      </c>
      <c r="D118" s="70" t="str">
        <f>IFERROR(INDEX(PRN!$B$2:$F$1048576,(MATCH('PRN Analysis'!$C$2,PRN!$C$2:$C$1048576,0)+$B118-1),MATCH(D$4,PRN!$B$2:$F$2,0)),"")</f>
        <v/>
      </c>
      <c r="E118" s="71" t="str">
        <f>IFERROR(INDEX(PRN!$B$2:$F$1048576,(MATCH('PRN Analysis'!$C$2,PRN!$C$2:$C$1048576,0)+$B118-1),MATCH(E$4,PRN!$B$2:$F$2,0)),"")</f>
        <v/>
      </c>
    </row>
    <row r="119" spans="2:5" ht="15.75" x14ac:dyDescent="0.25">
      <c r="B119" s="69" t="str">
        <f>IF(B118&lt;COUNTIF(PRN!C$2:C$1048576,C$2),(B118+1),"")</f>
        <v/>
      </c>
      <c r="C119" s="70" t="str">
        <f>IFERROR(INDEX(PRN!$B$2:$F$1048576,(MATCH('PRN Analysis'!$C$2,PRN!$C$2:$C$1048576,0)+$B119-1),MATCH(C$4,PRN!$B$2:$F$2,0)),"")</f>
        <v/>
      </c>
      <c r="D119" s="70" t="str">
        <f>IFERROR(INDEX(PRN!$B$2:$F$1048576,(MATCH('PRN Analysis'!$C$2,PRN!$C$2:$C$1048576,0)+$B119-1),MATCH(D$4,PRN!$B$2:$F$2,0)),"")</f>
        <v/>
      </c>
      <c r="E119" s="71" t="str">
        <f>IFERROR(INDEX(PRN!$B$2:$F$1048576,(MATCH('PRN Analysis'!$C$2,PRN!$C$2:$C$1048576,0)+$B119-1),MATCH(E$4,PRN!$B$2:$F$2,0)),"")</f>
        <v/>
      </c>
    </row>
    <row r="120" spans="2:5" ht="15.75" x14ac:dyDescent="0.25">
      <c r="B120" s="69" t="str">
        <f>IF(B119&lt;COUNTIF(PRN!C$2:C$1048576,C$2),(B119+1),"")</f>
        <v/>
      </c>
      <c r="C120" s="70" t="str">
        <f>IFERROR(INDEX(PRN!$B$2:$F$1048576,(MATCH('PRN Analysis'!$C$2,PRN!$C$2:$C$1048576,0)+$B120-1),MATCH(C$4,PRN!$B$2:$F$2,0)),"")</f>
        <v/>
      </c>
      <c r="D120" s="70" t="str">
        <f>IFERROR(INDEX(PRN!$B$2:$F$1048576,(MATCH('PRN Analysis'!$C$2,PRN!$C$2:$C$1048576,0)+$B120-1),MATCH(D$4,PRN!$B$2:$F$2,0)),"")</f>
        <v/>
      </c>
      <c r="E120" s="71" t="str">
        <f>IFERROR(INDEX(PRN!$B$2:$F$1048576,(MATCH('PRN Analysis'!$C$2,PRN!$C$2:$C$1048576,0)+$B120-1),MATCH(E$4,PRN!$B$2:$F$2,0)),"")</f>
        <v/>
      </c>
    </row>
    <row r="121" spans="2:5" ht="15.75" x14ac:dyDescent="0.25">
      <c r="B121" s="69" t="str">
        <f>IF(B120&lt;COUNTIF(PRN!C$2:C$1048576,C$2),(B120+1),"")</f>
        <v/>
      </c>
      <c r="C121" s="70" t="str">
        <f>IFERROR(INDEX(PRN!$B$2:$F$1048576,(MATCH('PRN Analysis'!$C$2,PRN!$C$2:$C$1048576,0)+$B121-1),MATCH(C$4,PRN!$B$2:$F$2,0)),"")</f>
        <v/>
      </c>
      <c r="D121" s="70" t="str">
        <f>IFERROR(INDEX(PRN!$B$2:$F$1048576,(MATCH('PRN Analysis'!$C$2,PRN!$C$2:$C$1048576,0)+$B121-1),MATCH(D$4,PRN!$B$2:$F$2,0)),"")</f>
        <v/>
      </c>
      <c r="E121" s="71" t="str">
        <f>IFERROR(INDEX(PRN!$B$2:$F$1048576,(MATCH('PRN Analysis'!$C$2,PRN!$C$2:$C$1048576,0)+$B121-1),MATCH(E$4,PRN!$B$2:$F$2,0)),"")</f>
        <v/>
      </c>
    </row>
    <row r="122" spans="2:5" ht="15.75" x14ac:dyDescent="0.25">
      <c r="B122" s="69" t="str">
        <f>IF(B121&lt;COUNTIF(PRN!C$2:C$1048576,C$2),(B121+1),"")</f>
        <v/>
      </c>
      <c r="C122" s="70" t="str">
        <f>IFERROR(INDEX(PRN!$B$2:$F$1048576,(MATCH('PRN Analysis'!$C$2,PRN!$C$2:$C$1048576,0)+$B122-1),MATCH(C$4,PRN!$B$2:$F$2,0)),"")</f>
        <v/>
      </c>
      <c r="D122" s="70" t="str">
        <f>IFERROR(INDEX(PRN!$B$2:$F$1048576,(MATCH('PRN Analysis'!$C$2,PRN!$C$2:$C$1048576,0)+$B122-1),MATCH(D$4,PRN!$B$2:$F$2,0)),"")</f>
        <v/>
      </c>
      <c r="E122" s="71" t="str">
        <f>IFERROR(INDEX(PRN!$B$2:$F$1048576,(MATCH('PRN Analysis'!$C$2,PRN!$C$2:$C$1048576,0)+$B122-1),MATCH(E$4,PRN!$B$2:$F$2,0)),"")</f>
        <v/>
      </c>
    </row>
    <row r="123" spans="2:5" ht="15.75" x14ac:dyDescent="0.25">
      <c r="B123" s="69" t="str">
        <f>IF(B122&lt;COUNTIF(PRN!C$2:C$1048576,C$2),(B122+1),"")</f>
        <v/>
      </c>
      <c r="C123" s="70" t="str">
        <f>IFERROR(INDEX(PRN!$B$2:$F$1048576,(MATCH('PRN Analysis'!$C$2,PRN!$C$2:$C$1048576,0)+$B123-1),MATCH(C$4,PRN!$B$2:$F$2,0)),"")</f>
        <v/>
      </c>
      <c r="D123" s="70" t="str">
        <f>IFERROR(INDEX(PRN!$B$2:$F$1048576,(MATCH('PRN Analysis'!$C$2,PRN!$C$2:$C$1048576,0)+$B123-1),MATCH(D$4,PRN!$B$2:$F$2,0)),"")</f>
        <v/>
      </c>
      <c r="E123" s="71" t="str">
        <f>IFERROR(INDEX(PRN!$B$2:$F$1048576,(MATCH('PRN Analysis'!$C$2,PRN!$C$2:$C$1048576,0)+$B123-1),MATCH(E$4,PRN!$B$2:$F$2,0)),"")</f>
        <v/>
      </c>
    </row>
    <row r="124" spans="2:5" ht="15.75" x14ac:dyDescent="0.25">
      <c r="B124" s="69" t="str">
        <f>IF(B123&lt;COUNTIF(PRN!C$2:C$1048576,C$2),(B123+1),"")</f>
        <v/>
      </c>
      <c r="C124" s="70" t="str">
        <f>IFERROR(INDEX(PRN!$B$2:$F$1048576,(MATCH('PRN Analysis'!$C$2,PRN!$C$2:$C$1048576,0)+$B124-1),MATCH(C$4,PRN!$B$2:$F$2,0)),"")</f>
        <v/>
      </c>
      <c r="D124" s="70" t="str">
        <f>IFERROR(INDEX(PRN!$B$2:$F$1048576,(MATCH('PRN Analysis'!$C$2,PRN!$C$2:$C$1048576,0)+$B124-1),MATCH(D$4,PRN!$B$2:$F$2,0)),"")</f>
        <v/>
      </c>
      <c r="E124" s="71" t="str">
        <f>IFERROR(INDEX(PRN!$B$2:$F$1048576,(MATCH('PRN Analysis'!$C$2,PRN!$C$2:$C$1048576,0)+$B124-1),MATCH(E$4,PRN!$B$2:$F$2,0)),"")</f>
        <v/>
      </c>
    </row>
    <row r="125" spans="2:5" ht="15.75" x14ac:dyDescent="0.25">
      <c r="B125" s="69" t="str">
        <f>IF(B124&lt;COUNTIF(PRN!C$2:C$1048576,C$2),(B124+1),"")</f>
        <v/>
      </c>
      <c r="C125" s="70" t="str">
        <f>IFERROR(INDEX(PRN!$B$2:$F$1048576,(MATCH('PRN Analysis'!$C$2,PRN!$C$2:$C$1048576,0)+$B125-1),MATCH(C$4,PRN!$B$2:$F$2,0)),"")</f>
        <v/>
      </c>
      <c r="D125" s="70" t="str">
        <f>IFERROR(INDEX(PRN!$B$2:$F$1048576,(MATCH('PRN Analysis'!$C$2,PRN!$C$2:$C$1048576,0)+$B125-1),MATCH(D$4,PRN!$B$2:$F$2,0)),"")</f>
        <v/>
      </c>
      <c r="E125" s="71" t="str">
        <f>IFERROR(INDEX(PRN!$B$2:$F$1048576,(MATCH('PRN Analysis'!$C$2,PRN!$C$2:$C$1048576,0)+$B125-1),MATCH(E$4,PRN!$B$2:$F$2,0)),"")</f>
        <v/>
      </c>
    </row>
    <row r="126" spans="2:5" ht="15.75" x14ac:dyDescent="0.25">
      <c r="B126" s="69" t="str">
        <f>IF(B125&lt;COUNTIF(PRN!C$2:C$1048576,C$2),(B125+1),"")</f>
        <v/>
      </c>
      <c r="C126" s="70" t="str">
        <f>IFERROR(INDEX(PRN!$B$2:$F$1048576,(MATCH('PRN Analysis'!$C$2,PRN!$C$2:$C$1048576,0)+$B126-1),MATCH(C$4,PRN!$B$2:$F$2,0)),"")</f>
        <v/>
      </c>
      <c r="D126" s="70" t="str">
        <f>IFERROR(INDEX(PRN!$B$2:$F$1048576,(MATCH('PRN Analysis'!$C$2,PRN!$C$2:$C$1048576,0)+$B126-1),MATCH(D$4,PRN!$B$2:$F$2,0)),"")</f>
        <v/>
      </c>
      <c r="E126" s="71" t="str">
        <f>IFERROR(INDEX(PRN!$B$2:$F$1048576,(MATCH('PRN Analysis'!$C$2,PRN!$C$2:$C$1048576,0)+$B126-1),MATCH(E$4,PRN!$B$2:$F$2,0)),"")</f>
        <v/>
      </c>
    </row>
    <row r="127" spans="2:5" ht="15.75" x14ac:dyDescent="0.25">
      <c r="B127" s="69" t="str">
        <f>IF(B126&lt;COUNTIF(PRN!C$2:C$1048576,C$2),(B126+1),"")</f>
        <v/>
      </c>
      <c r="C127" s="70" t="str">
        <f>IFERROR(INDEX(PRN!$B$2:$F$1048576,(MATCH('PRN Analysis'!$C$2,PRN!$C$2:$C$1048576,0)+$B127-1),MATCH(C$4,PRN!$B$2:$F$2,0)),"")</f>
        <v/>
      </c>
      <c r="D127" s="70" t="str">
        <f>IFERROR(INDEX(PRN!$B$2:$F$1048576,(MATCH('PRN Analysis'!$C$2,PRN!$C$2:$C$1048576,0)+$B127-1),MATCH(D$4,PRN!$B$2:$F$2,0)),"")</f>
        <v/>
      </c>
      <c r="E127" s="71" t="str">
        <f>IFERROR(INDEX(PRN!$B$2:$F$1048576,(MATCH('PRN Analysis'!$C$2,PRN!$C$2:$C$1048576,0)+$B127-1),MATCH(E$4,PRN!$B$2:$F$2,0)),"")</f>
        <v/>
      </c>
    </row>
    <row r="128" spans="2:5" ht="15.75" x14ac:dyDescent="0.25">
      <c r="B128" s="69" t="str">
        <f>IF(B127&lt;COUNTIF(PRN!C$2:C$1048576,C$2),(B127+1),"")</f>
        <v/>
      </c>
      <c r="C128" s="70" t="str">
        <f>IFERROR(INDEX(PRN!$B$2:$F$1048576,(MATCH('PRN Analysis'!$C$2,PRN!$C$2:$C$1048576,0)+$B128-1),MATCH(C$4,PRN!$B$2:$F$2,0)),"")</f>
        <v/>
      </c>
      <c r="D128" s="70" t="str">
        <f>IFERROR(INDEX(PRN!$B$2:$F$1048576,(MATCH('PRN Analysis'!$C$2,PRN!$C$2:$C$1048576,0)+$B128-1),MATCH(D$4,PRN!$B$2:$F$2,0)),"")</f>
        <v/>
      </c>
      <c r="E128" s="71" t="str">
        <f>IFERROR(INDEX(PRN!$B$2:$F$1048576,(MATCH('PRN Analysis'!$C$2,PRN!$C$2:$C$1048576,0)+$B128-1),MATCH(E$4,PRN!$B$2:$F$2,0)),"")</f>
        <v/>
      </c>
    </row>
    <row r="129" spans="2:5" ht="15.75" x14ac:dyDescent="0.25">
      <c r="B129" s="69" t="str">
        <f>IF(B128&lt;COUNTIF(PRN!C$2:C$1048576,C$2),(B128+1),"")</f>
        <v/>
      </c>
      <c r="C129" s="70" t="str">
        <f>IFERROR(INDEX(PRN!$B$2:$F$1048576,(MATCH('PRN Analysis'!$C$2,PRN!$C$2:$C$1048576,0)+$B129-1),MATCH(C$4,PRN!$B$2:$F$2,0)),"")</f>
        <v/>
      </c>
      <c r="D129" s="70" t="str">
        <f>IFERROR(INDEX(PRN!$B$2:$F$1048576,(MATCH('PRN Analysis'!$C$2,PRN!$C$2:$C$1048576,0)+$B129-1),MATCH(D$4,PRN!$B$2:$F$2,0)),"")</f>
        <v/>
      </c>
      <c r="E129" s="71" t="str">
        <f>IFERROR(INDEX(PRN!$B$2:$F$1048576,(MATCH('PRN Analysis'!$C$2,PRN!$C$2:$C$1048576,0)+$B129-1),MATCH(E$4,PRN!$B$2:$F$2,0)),"")</f>
        <v/>
      </c>
    </row>
    <row r="130" spans="2:5" ht="15.75" x14ac:dyDescent="0.25">
      <c r="B130" s="69" t="str">
        <f>IF(B129&lt;COUNTIF(PRN!C$2:C$1048576,C$2),(B129+1),"")</f>
        <v/>
      </c>
      <c r="C130" s="70" t="str">
        <f>IFERROR(INDEX(PRN!$B$2:$F$1048576,(MATCH('PRN Analysis'!$C$2,PRN!$C$2:$C$1048576,0)+$B130-1),MATCH(C$4,PRN!$B$2:$F$2,0)),"")</f>
        <v/>
      </c>
      <c r="D130" s="70" t="str">
        <f>IFERROR(INDEX(PRN!$B$2:$F$1048576,(MATCH('PRN Analysis'!$C$2,PRN!$C$2:$C$1048576,0)+$B130-1),MATCH(D$4,PRN!$B$2:$F$2,0)),"")</f>
        <v/>
      </c>
      <c r="E130" s="71" t="str">
        <f>IFERROR(INDEX(PRN!$B$2:$F$1048576,(MATCH('PRN Analysis'!$C$2,PRN!$C$2:$C$1048576,0)+$B130-1),MATCH(E$4,PRN!$B$2:$F$2,0)),"")</f>
        <v/>
      </c>
    </row>
    <row r="131" spans="2:5" ht="15.75" x14ac:dyDescent="0.25">
      <c r="B131" s="69" t="str">
        <f>IF(B130&lt;COUNTIF(PRN!C$2:C$1048576,C$2),(B130+1),"")</f>
        <v/>
      </c>
      <c r="C131" s="70" t="str">
        <f>IFERROR(INDEX(PRN!$B$2:$F$1048576,(MATCH('PRN Analysis'!$C$2,PRN!$C$2:$C$1048576,0)+$B131-1),MATCH(C$4,PRN!$B$2:$F$2,0)),"")</f>
        <v/>
      </c>
      <c r="D131" s="70" t="str">
        <f>IFERROR(INDEX(PRN!$B$2:$F$1048576,(MATCH('PRN Analysis'!$C$2,PRN!$C$2:$C$1048576,0)+$B131-1),MATCH(D$4,PRN!$B$2:$F$2,0)),"")</f>
        <v/>
      </c>
      <c r="E131" s="71" t="str">
        <f>IFERROR(INDEX(PRN!$B$2:$F$1048576,(MATCH('PRN Analysis'!$C$2,PRN!$C$2:$C$1048576,0)+$B131-1),MATCH(E$4,PRN!$B$2:$F$2,0)),"")</f>
        <v/>
      </c>
    </row>
    <row r="132" spans="2:5" ht="15.75" x14ac:dyDescent="0.25">
      <c r="B132" s="69" t="str">
        <f>IF(B131&lt;COUNTIF(PRN!C$2:C$1048576,C$2),(B131+1),"")</f>
        <v/>
      </c>
      <c r="C132" s="70" t="str">
        <f>IFERROR(INDEX(PRN!$B$2:$F$1048576,(MATCH('PRN Analysis'!$C$2,PRN!$C$2:$C$1048576,0)+$B132-1),MATCH(C$4,PRN!$B$2:$F$2,0)),"")</f>
        <v/>
      </c>
      <c r="D132" s="70" t="str">
        <f>IFERROR(INDEX(PRN!$B$2:$F$1048576,(MATCH('PRN Analysis'!$C$2,PRN!$C$2:$C$1048576,0)+$B132-1),MATCH(D$4,PRN!$B$2:$F$2,0)),"")</f>
        <v/>
      </c>
      <c r="E132" s="71" t="str">
        <f>IFERROR(INDEX(PRN!$B$2:$F$1048576,(MATCH('PRN Analysis'!$C$2,PRN!$C$2:$C$1048576,0)+$B132-1),MATCH(E$4,PRN!$B$2:$F$2,0)),"")</f>
        <v/>
      </c>
    </row>
    <row r="133" spans="2:5" ht="15.75" x14ac:dyDescent="0.25">
      <c r="B133" s="69" t="str">
        <f>IF(B132&lt;COUNTIF(PRN!C$2:C$1048576,C$2),(B132+1),"")</f>
        <v/>
      </c>
      <c r="C133" s="70" t="str">
        <f>IFERROR(INDEX(PRN!$B$2:$F$1048576,(MATCH('PRN Analysis'!$C$2,PRN!$C$2:$C$1048576,0)+$B133-1),MATCH(C$4,PRN!$B$2:$F$2,0)),"")</f>
        <v/>
      </c>
      <c r="D133" s="70" t="str">
        <f>IFERROR(INDEX(PRN!$B$2:$F$1048576,(MATCH('PRN Analysis'!$C$2,PRN!$C$2:$C$1048576,0)+$B133-1),MATCH(D$4,PRN!$B$2:$F$2,0)),"")</f>
        <v/>
      </c>
      <c r="E133" s="71" t="str">
        <f>IFERROR(INDEX(PRN!$B$2:$F$1048576,(MATCH('PRN Analysis'!$C$2,PRN!$C$2:$C$1048576,0)+$B133-1),MATCH(E$4,PRN!$B$2:$F$2,0)),"")</f>
        <v/>
      </c>
    </row>
    <row r="134" spans="2:5" ht="15.75" x14ac:dyDescent="0.25">
      <c r="B134" s="69" t="str">
        <f>IF(B133&lt;COUNTIF(PRN!C$2:C$1048576,C$2),(B133+1),"")</f>
        <v/>
      </c>
      <c r="C134" s="70" t="str">
        <f>IFERROR(INDEX(PRN!$B$2:$F$1048576,(MATCH('PRN Analysis'!$C$2,PRN!$C$2:$C$1048576,0)+$B134-1),MATCH(C$4,PRN!$B$2:$F$2,0)),"")</f>
        <v/>
      </c>
      <c r="D134" s="70" t="str">
        <f>IFERROR(INDEX(PRN!$B$2:$F$1048576,(MATCH('PRN Analysis'!$C$2,PRN!$C$2:$C$1048576,0)+$B134-1),MATCH(D$4,PRN!$B$2:$F$2,0)),"")</f>
        <v/>
      </c>
      <c r="E134" s="71" t="str">
        <f>IFERROR(INDEX(PRN!$B$2:$F$1048576,(MATCH('PRN Analysis'!$C$2,PRN!$C$2:$C$1048576,0)+$B134-1),MATCH(E$4,PRN!$B$2:$F$2,0)),"")</f>
        <v/>
      </c>
    </row>
    <row r="135" spans="2:5" ht="15.75" x14ac:dyDescent="0.25">
      <c r="B135" s="69" t="str">
        <f>IF(B134&lt;COUNTIF(PRN!C$2:C$1048576,C$2),(B134+1),"")</f>
        <v/>
      </c>
      <c r="C135" s="70" t="str">
        <f>IFERROR(INDEX(PRN!$B$2:$F$1048576,(MATCH('PRN Analysis'!$C$2,PRN!$C$2:$C$1048576,0)+$B135-1),MATCH(C$4,PRN!$B$2:$F$2,0)),"")</f>
        <v/>
      </c>
      <c r="D135" s="70" t="str">
        <f>IFERROR(INDEX(PRN!$B$2:$F$1048576,(MATCH('PRN Analysis'!$C$2,PRN!$C$2:$C$1048576,0)+$B135-1),MATCH(D$4,PRN!$B$2:$F$2,0)),"")</f>
        <v/>
      </c>
      <c r="E135" s="71" t="str">
        <f>IFERROR(INDEX(PRN!$B$2:$F$1048576,(MATCH('PRN Analysis'!$C$2,PRN!$C$2:$C$1048576,0)+$B135-1),MATCH(E$4,PRN!$B$2:$F$2,0)),"")</f>
        <v/>
      </c>
    </row>
    <row r="136" spans="2:5" ht="15.75" x14ac:dyDescent="0.25">
      <c r="B136" s="69" t="str">
        <f>IF(B135&lt;COUNTIF(PRN!C$2:C$1048576,C$2),(B135+1),"")</f>
        <v/>
      </c>
      <c r="C136" s="70" t="str">
        <f>IFERROR(INDEX(PRN!$B$2:$F$1048576,(MATCH('PRN Analysis'!$C$2,PRN!$C$2:$C$1048576,0)+$B136-1),MATCH(C$4,PRN!$B$2:$F$2,0)),"")</f>
        <v/>
      </c>
      <c r="D136" s="70" t="str">
        <f>IFERROR(INDEX(PRN!$B$2:$F$1048576,(MATCH('PRN Analysis'!$C$2,PRN!$C$2:$C$1048576,0)+$B136-1),MATCH(D$4,PRN!$B$2:$F$2,0)),"")</f>
        <v/>
      </c>
      <c r="E136" s="71" t="str">
        <f>IFERROR(INDEX(PRN!$B$2:$F$1048576,(MATCH('PRN Analysis'!$C$2,PRN!$C$2:$C$1048576,0)+$B136-1),MATCH(E$4,PRN!$B$2:$F$2,0)),"")</f>
        <v/>
      </c>
    </row>
    <row r="137" spans="2:5" ht="15.75" x14ac:dyDescent="0.25">
      <c r="B137" s="69" t="str">
        <f>IF(B136&lt;COUNTIF(PRN!C$2:C$1048576,C$2),(B136+1),"")</f>
        <v/>
      </c>
      <c r="C137" s="70" t="str">
        <f>IFERROR(INDEX(PRN!$B$2:$F$1048576,(MATCH('PRN Analysis'!$C$2,PRN!$C$2:$C$1048576,0)+$B137-1),MATCH(C$4,PRN!$B$2:$F$2,0)),"")</f>
        <v/>
      </c>
      <c r="D137" s="70" t="str">
        <f>IFERROR(INDEX(PRN!$B$2:$F$1048576,(MATCH('PRN Analysis'!$C$2,PRN!$C$2:$C$1048576,0)+$B137-1),MATCH(D$4,PRN!$B$2:$F$2,0)),"")</f>
        <v/>
      </c>
      <c r="E137" s="71" t="str">
        <f>IFERROR(INDEX(PRN!$B$2:$F$1048576,(MATCH('PRN Analysis'!$C$2,PRN!$C$2:$C$1048576,0)+$B137-1),MATCH(E$4,PRN!$B$2:$F$2,0)),"")</f>
        <v/>
      </c>
    </row>
    <row r="138" spans="2:5" ht="15.75" x14ac:dyDescent="0.25">
      <c r="B138" s="69" t="str">
        <f>IF(B137&lt;COUNTIF(PRN!C$2:C$1048576,C$2),(B137+1),"")</f>
        <v/>
      </c>
      <c r="C138" s="70" t="str">
        <f>IFERROR(INDEX(PRN!$B$2:$F$1048576,(MATCH('PRN Analysis'!$C$2,PRN!$C$2:$C$1048576,0)+$B138-1),MATCH(C$4,PRN!$B$2:$F$2,0)),"")</f>
        <v/>
      </c>
      <c r="D138" s="70" t="str">
        <f>IFERROR(INDEX(PRN!$B$2:$F$1048576,(MATCH('PRN Analysis'!$C$2,PRN!$C$2:$C$1048576,0)+$B138-1),MATCH(D$4,PRN!$B$2:$F$2,0)),"")</f>
        <v/>
      </c>
      <c r="E138" s="71" t="str">
        <f>IFERROR(INDEX(PRN!$B$2:$F$1048576,(MATCH('PRN Analysis'!$C$2,PRN!$C$2:$C$1048576,0)+$B138-1),MATCH(E$4,PRN!$B$2:$F$2,0)),"")</f>
        <v/>
      </c>
    </row>
    <row r="139" spans="2:5" ht="15.75" x14ac:dyDescent="0.25">
      <c r="B139" s="69" t="str">
        <f>IF(B138&lt;COUNTIF(PRN!C$2:C$1048576,C$2),(B138+1),"")</f>
        <v/>
      </c>
      <c r="C139" s="70" t="str">
        <f>IFERROR(INDEX(PRN!$B$2:$F$1048576,(MATCH('PRN Analysis'!$C$2,PRN!$C$2:$C$1048576,0)+$B139-1),MATCH(C$4,PRN!$B$2:$F$2,0)),"")</f>
        <v/>
      </c>
      <c r="D139" s="70" t="str">
        <f>IFERROR(INDEX(PRN!$B$2:$F$1048576,(MATCH('PRN Analysis'!$C$2,PRN!$C$2:$C$1048576,0)+$B139-1),MATCH(D$4,PRN!$B$2:$F$2,0)),"")</f>
        <v/>
      </c>
      <c r="E139" s="71" t="str">
        <f>IFERROR(INDEX(PRN!$B$2:$F$1048576,(MATCH('PRN Analysis'!$C$2,PRN!$C$2:$C$1048576,0)+$B139-1),MATCH(E$4,PRN!$B$2:$F$2,0)),"")</f>
        <v/>
      </c>
    </row>
    <row r="140" spans="2:5" ht="15.75" x14ac:dyDescent="0.25">
      <c r="B140" s="69" t="str">
        <f>IF(B139&lt;COUNTIF(PRN!C$2:C$1048576,C$2),(B139+1),"")</f>
        <v/>
      </c>
      <c r="C140" s="70" t="str">
        <f>IFERROR(INDEX(PRN!$B$2:$F$1048576,(MATCH('PRN Analysis'!$C$2,PRN!$C$2:$C$1048576,0)+$B140-1),MATCH(C$4,PRN!$B$2:$F$2,0)),"")</f>
        <v/>
      </c>
      <c r="D140" s="70" t="str">
        <f>IFERROR(INDEX(PRN!$B$2:$F$1048576,(MATCH('PRN Analysis'!$C$2,PRN!$C$2:$C$1048576,0)+$B140-1),MATCH(D$4,PRN!$B$2:$F$2,0)),"")</f>
        <v/>
      </c>
      <c r="E140" s="71" t="str">
        <f>IFERROR(INDEX(PRN!$B$2:$F$1048576,(MATCH('PRN Analysis'!$C$2,PRN!$C$2:$C$1048576,0)+$B140-1),MATCH(E$4,PRN!$B$2:$F$2,0)),"")</f>
        <v/>
      </c>
    </row>
    <row r="141" spans="2:5" ht="15.75" x14ac:dyDescent="0.25">
      <c r="B141" s="69" t="str">
        <f>IF(B140&lt;COUNTIF(PRN!C$2:C$1048576,C$2),(B140+1),"")</f>
        <v/>
      </c>
      <c r="C141" s="70" t="str">
        <f>IFERROR(INDEX(PRN!$B$2:$F$1048576,(MATCH('PRN Analysis'!$C$2,PRN!$C$2:$C$1048576,0)+$B141-1),MATCH(C$4,PRN!$B$2:$F$2,0)),"")</f>
        <v/>
      </c>
      <c r="D141" s="70" t="str">
        <f>IFERROR(INDEX(PRN!$B$2:$F$1048576,(MATCH('PRN Analysis'!$C$2,PRN!$C$2:$C$1048576,0)+$B141-1),MATCH(D$4,PRN!$B$2:$F$2,0)),"")</f>
        <v/>
      </c>
      <c r="E141" s="71" t="str">
        <f>IFERROR(INDEX(PRN!$B$2:$F$1048576,(MATCH('PRN Analysis'!$C$2,PRN!$C$2:$C$1048576,0)+$B141-1),MATCH(E$4,PRN!$B$2:$F$2,0)),"")</f>
        <v/>
      </c>
    </row>
    <row r="142" spans="2:5" ht="15.75" x14ac:dyDescent="0.25">
      <c r="B142" s="69" t="str">
        <f>IF(B141&lt;COUNTIF(PRN!C$2:C$1048576,C$2),(B141+1),"")</f>
        <v/>
      </c>
      <c r="C142" s="70" t="str">
        <f>IFERROR(INDEX(PRN!$B$2:$F$1048576,(MATCH('PRN Analysis'!$C$2,PRN!$C$2:$C$1048576,0)+$B142-1),MATCH(C$4,PRN!$B$2:$F$2,0)),"")</f>
        <v/>
      </c>
      <c r="D142" s="70" t="str">
        <f>IFERROR(INDEX(PRN!$B$2:$F$1048576,(MATCH('PRN Analysis'!$C$2,PRN!$C$2:$C$1048576,0)+$B142-1),MATCH(D$4,PRN!$B$2:$F$2,0)),"")</f>
        <v/>
      </c>
      <c r="E142" s="71" t="str">
        <f>IFERROR(INDEX(PRN!$B$2:$F$1048576,(MATCH('PRN Analysis'!$C$2,PRN!$C$2:$C$1048576,0)+$B142-1),MATCH(E$4,PRN!$B$2:$F$2,0)),"")</f>
        <v/>
      </c>
    </row>
    <row r="143" spans="2:5" ht="15.75" x14ac:dyDescent="0.25">
      <c r="B143" s="69" t="str">
        <f>IF(B142&lt;COUNTIF(PRN!C$2:C$1048576,C$2),(B142+1),"")</f>
        <v/>
      </c>
      <c r="C143" s="70" t="str">
        <f>IFERROR(INDEX(PRN!$B$2:$F$1048576,(MATCH('PRN Analysis'!$C$2,PRN!$C$2:$C$1048576,0)+$B143-1),MATCH(C$4,PRN!$B$2:$F$2,0)),"")</f>
        <v/>
      </c>
      <c r="D143" s="70" t="str">
        <f>IFERROR(INDEX(PRN!$B$2:$F$1048576,(MATCH('PRN Analysis'!$C$2,PRN!$C$2:$C$1048576,0)+$B143-1),MATCH(D$4,PRN!$B$2:$F$2,0)),"")</f>
        <v/>
      </c>
      <c r="E143" s="71" t="str">
        <f>IFERROR(INDEX(PRN!$B$2:$F$1048576,(MATCH('PRN Analysis'!$C$2,PRN!$C$2:$C$1048576,0)+$B143-1),MATCH(E$4,PRN!$B$2:$F$2,0)),"")</f>
        <v/>
      </c>
    </row>
    <row r="144" spans="2:5" ht="15.75" x14ac:dyDescent="0.25">
      <c r="B144" s="69" t="str">
        <f>IF(B143&lt;COUNTIF(PRN!C$2:C$1048576,C$2),(B143+1),"")</f>
        <v/>
      </c>
      <c r="C144" s="70" t="str">
        <f>IFERROR(INDEX(PRN!$B$2:$F$1048576,(MATCH('PRN Analysis'!$C$2,PRN!$C$2:$C$1048576,0)+$B144-1),MATCH(C$4,PRN!$B$2:$F$2,0)),"")</f>
        <v/>
      </c>
      <c r="D144" s="70" t="str">
        <f>IFERROR(INDEX(PRN!$B$2:$F$1048576,(MATCH('PRN Analysis'!$C$2,PRN!$C$2:$C$1048576,0)+$B144-1),MATCH(D$4,PRN!$B$2:$F$2,0)),"")</f>
        <v/>
      </c>
      <c r="E144" s="71" t="str">
        <f>IFERROR(INDEX(PRN!$B$2:$F$1048576,(MATCH('PRN Analysis'!$C$2,PRN!$C$2:$C$1048576,0)+$B144-1),MATCH(E$4,PRN!$B$2:$F$2,0)),"")</f>
        <v/>
      </c>
    </row>
    <row r="145" spans="2:5" ht="15.75" x14ac:dyDescent="0.25">
      <c r="B145" s="69" t="str">
        <f>IF(B144&lt;COUNTIF(PRN!C$2:C$1048576,C$2),(B144+1),"")</f>
        <v/>
      </c>
      <c r="C145" s="70" t="str">
        <f>IFERROR(INDEX(PRN!$B$2:$F$1048576,(MATCH('PRN Analysis'!$C$2,PRN!$C$2:$C$1048576,0)+$B145-1),MATCH(C$4,PRN!$B$2:$F$2,0)),"")</f>
        <v/>
      </c>
      <c r="D145" s="70" t="str">
        <f>IFERROR(INDEX(PRN!$B$2:$F$1048576,(MATCH('PRN Analysis'!$C$2,PRN!$C$2:$C$1048576,0)+$B145-1),MATCH(D$4,PRN!$B$2:$F$2,0)),"")</f>
        <v/>
      </c>
      <c r="E145" s="71" t="str">
        <f>IFERROR(INDEX(PRN!$B$2:$F$1048576,(MATCH('PRN Analysis'!$C$2,PRN!$C$2:$C$1048576,0)+$B145-1),MATCH(E$4,PRN!$B$2:$F$2,0)),"")</f>
        <v/>
      </c>
    </row>
    <row r="146" spans="2:5" ht="15.75" x14ac:dyDescent="0.25">
      <c r="B146" s="69" t="str">
        <f>IF(B145&lt;COUNTIF(PRN!C$2:C$1048576,C$2),(B145+1),"")</f>
        <v/>
      </c>
      <c r="C146" s="70" t="str">
        <f>IFERROR(INDEX(PRN!$B$2:$F$1048576,(MATCH('PRN Analysis'!$C$2,PRN!$C$2:$C$1048576,0)+$B146-1),MATCH(C$4,PRN!$B$2:$F$2,0)),"")</f>
        <v/>
      </c>
      <c r="D146" s="70" t="str">
        <f>IFERROR(INDEX(PRN!$B$2:$F$1048576,(MATCH('PRN Analysis'!$C$2,PRN!$C$2:$C$1048576,0)+$B146-1),MATCH(D$4,PRN!$B$2:$F$2,0)),"")</f>
        <v/>
      </c>
      <c r="E146" s="71" t="str">
        <f>IFERROR(INDEX(PRN!$B$2:$F$1048576,(MATCH('PRN Analysis'!$C$2,PRN!$C$2:$C$1048576,0)+$B146-1),MATCH(E$4,PRN!$B$2:$F$2,0)),"")</f>
        <v/>
      </c>
    </row>
    <row r="147" spans="2:5" ht="15.75" x14ac:dyDescent="0.25">
      <c r="B147" s="69" t="str">
        <f>IF(B146&lt;COUNTIF(PRN!C$2:C$1048576,C$2),(B146+1),"")</f>
        <v/>
      </c>
      <c r="C147" s="70" t="str">
        <f>IFERROR(INDEX(PRN!$B$2:$F$1048576,(MATCH('PRN Analysis'!$C$2,PRN!$C$2:$C$1048576,0)+$B147-1),MATCH(C$4,PRN!$B$2:$F$2,0)),"")</f>
        <v/>
      </c>
      <c r="D147" s="70" t="str">
        <f>IFERROR(INDEX(PRN!$B$2:$F$1048576,(MATCH('PRN Analysis'!$C$2,PRN!$C$2:$C$1048576,0)+$B147-1),MATCH(D$4,PRN!$B$2:$F$2,0)),"")</f>
        <v/>
      </c>
      <c r="E147" s="71" t="str">
        <f>IFERROR(INDEX(PRN!$B$2:$F$1048576,(MATCH('PRN Analysis'!$C$2,PRN!$C$2:$C$1048576,0)+$B147-1),MATCH(E$4,PRN!$B$2:$F$2,0)),"")</f>
        <v/>
      </c>
    </row>
    <row r="148" spans="2:5" ht="15.75" x14ac:dyDescent="0.25">
      <c r="B148" s="69" t="str">
        <f>IF(B147&lt;COUNTIF(PRN!C$2:C$1048576,C$2),(B147+1),"")</f>
        <v/>
      </c>
      <c r="C148" s="70" t="str">
        <f>IFERROR(INDEX(PRN!$B$2:$F$1048576,(MATCH('PRN Analysis'!$C$2,PRN!$C$2:$C$1048576,0)+$B148-1),MATCH(C$4,PRN!$B$2:$F$2,0)),"")</f>
        <v/>
      </c>
      <c r="D148" s="70" t="str">
        <f>IFERROR(INDEX(PRN!$B$2:$F$1048576,(MATCH('PRN Analysis'!$C$2,PRN!$C$2:$C$1048576,0)+$B148-1),MATCH(D$4,PRN!$B$2:$F$2,0)),"")</f>
        <v/>
      </c>
      <c r="E148" s="71" t="str">
        <f>IFERROR(INDEX(PRN!$B$2:$F$1048576,(MATCH('PRN Analysis'!$C$2,PRN!$C$2:$C$1048576,0)+$B148-1),MATCH(E$4,PRN!$B$2:$F$2,0)),"")</f>
        <v/>
      </c>
    </row>
    <row r="149" spans="2:5" ht="15.75" x14ac:dyDescent="0.25">
      <c r="B149" s="69" t="str">
        <f>IF(B148&lt;COUNTIF(PRN!C$2:C$1048576,C$2),(B148+1),"")</f>
        <v/>
      </c>
      <c r="C149" s="70" t="str">
        <f>IFERROR(INDEX(PRN!$B$2:$F$1048576,(MATCH('PRN Analysis'!$C$2,PRN!$C$2:$C$1048576,0)+$B149-1),MATCH(C$4,PRN!$B$2:$F$2,0)),"")</f>
        <v/>
      </c>
      <c r="D149" s="70" t="str">
        <f>IFERROR(INDEX(PRN!$B$2:$F$1048576,(MATCH('PRN Analysis'!$C$2,PRN!$C$2:$C$1048576,0)+$B149-1),MATCH(D$4,PRN!$B$2:$F$2,0)),"")</f>
        <v/>
      </c>
      <c r="E149" s="71" t="str">
        <f>IFERROR(INDEX(PRN!$B$2:$F$1048576,(MATCH('PRN Analysis'!$C$2,PRN!$C$2:$C$1048576,0)+$B149-1),MATCH(E$4,PRN!$B$2:$F$2,0)),"")</f>
        <v/>
      </c>
    </row>
    <row r="150" spans="2:5" ht="15.75" x14ac:dyDescent="0.25">
      <c r="B150" s="69" t="str">
        <f>IF(B149&lt;COUNTIF(PRN!C$2:C$1048576,C$2),(B149+1),"")</f>
        <v/>
      </c>
      <c r="C150" s="70" t="str">
        <f>IFERROR(INDEX(PRN!$B$2:$F$1048576,(MATCH('PRN Analysis'!$C$2,PRN!$C$2:$C$1048576,0)+$B150-1),MATCH(C$4,PRN!$B$2:$F$2,0)),"")</f>
        <v/>
      </c>
      <c r="D150" s="70" t="str">
        <f>IFERROR(INDEX(PRN!$B$2:$F$1048576,(MATCH('PRN Analysis'!$C$2,PRN!$C$2:$C$1048576,0)+$B150-1),MATCH(D$4,PRN!$B$2:$F$2,0)),"")</f>
        <v/>
      </c>
      <c r="E150" s="71" t="str">
        <f>IFERROR(INDEX(PRN!$B$2:$F$1048576,(MATCH('PRN Analysis'!$C$2,PRN!$C$2:$C$1048576,0)+$B150-1),MATCH(E$4,PRN!$B$2:$F$2,0)),"")</f>
        <v/>
      </c>
    </row>
    <row r="151" spans="2:5" ht="15.75" x14ac:dyDescent="0.25">
      <c r="B151" s="69" t="str">
        <f>IF(B150&lt;COUNTIF(PRN!C$2:C$1048576,C$2),(B150+1),"")</f>
        <v/>
      </c>
      <c r="C151" s="70" t="str">
        <f>IFERROR(INDEX(PRN!$B$2:$F$1048576,(MATCH('PRN Analysis'!$C$2,PRN!$C$2:$C$1048576,0)+$B151-1),MATCH(C$4,PRN!$B$2:$F$2,0)),"")</f>
        <v/>
      </c>
      <c r="D151" s="70" t="str">
        <f>IFERROR(INDEX(PRN!$B$2:$F$1048576,(MATCH('PRN Analysis'!$C$2,PRN!$C$2:$C$1048576,0)+$B151-1),MATCH(D$4,PRN!$B$2:$F$2,0)),"")</f>
        <v/>
      </c>
      <c r="E151" s="71" t="str">
        <f>IFERROR(INDEX(PRN!$B$2:$F$1048576,(MATCH('PRN Analysis'!$C$2,PRN!$C$2:$C$1048576,0)+$B151-1),MATCH(E$4,PRN!$B$2:$F$2,0)),"")</f>
        <v/>
      </c>
    </row>
    <row r="152" spans="2:5" ht="15.75" x14ac:dyDescent="0.25">
      <c r="B152" s="69" t="str">
        <f>IF(B151&lt;COUNTIF(PRN!C$2:C$1048576,C$2),(B151+1),"")</f>
        <v/>
      </c>
      <c r="C152" s="70" t="str">
        <f>IFERROR(INDEX(PRN!$B$2:$F$1048576,(MATCH('PRN Analysis'!$C$2,PRN!$C$2:$C$1048576,0)+$B152-1),MATCH(C$4,PRN!$B$2:$F$2,0)),"")</f>
        <v/>
      </c>
      <c r="D152" s="70" t="str">
        <f>IFERROR(INDEX(PRN!$B$2:$F$1048576,(MATCH('PRN Analysis'!$C$2,PRN!$C$2:$C$1048576,0)+$B152-1),MATCH(D$4,PRN!$B$2:$F$2,0)),"")</f>
        <v/>
      </c>
      <c r="E152" s="71" t="str">
        <f>IFERROR(INDEX(PRN!$B$2:$F$1048576,(MATCH('PRN Analysis'!$C$2,PRN!$C$2:$C$1048576,0)+$B152-1),MATCH(E$4,PRN!$B$2:$F$2,0)),"")</f>
        <v/>
      </c>
    </row>
    <row r="153" spans="2:5" ht="15.75" x14ac:dyDescent="0.25">
      <c r="B153" s="69" t="str">
        <f>IF(B152&lt;COUNTIF(PRN!C$2:C$1048576,C$2),(B152+1),"")</f>
        <v/>
      </c>
      <c r="C153" s="70" t="str">
        <f>IFERROR(INDEX(PRN!$B$2:$F$1048576,(MATCH('PRN Analysis'!$C$2,PRN!$C$2:$C$1048576,0)+$B153-1),MATCH(C$4,PRN!$B$2:$F$2,0)),"")</f>
        <v/>
      </c>
      <c r="D153" s="70" t="str">
        <f>IFERROR(INDEX(PRN!$B$2:$F$1048576,(MATCH('PRN Analysis'!$C$2,PRN!$C$2:$C$1048576,0)+$B153-1),MATCH(D$4,PRN!$B$2:$F$2,0)),"")</f>
        <v/>
      </c>
      <c r="E153" s="71" t="str">
        <f>IFERROR(INDEX(PRN!$B$2:$F$1048576,(MATCH('PRN Analysis'!$C$2,PRN!$C$2:$C$1048576,0)+$B153-1),MATCH(E$4,PRN!$B$2:$F$2,0)),"")</f>
        <v/>
      </c>
    </row>
    <row r="154" spans="2:5" ht="15.75" x14ac:dyDescent="0.25">
      <c r="B154" s="69" t="str">
        <f>IF(B153&lt;COUNTIF(PRN!C$2:C$1048576,C$2),(B153+1),"")</f>
        <v/>
      </c>
      <c r="C154" s="70" t="str">
        <f>IFERROR(INDEX(PRN!$B$2:$F$1048576,(MATCH('PRN Analysis'!$C$2,PRN!$C$2:$C$1048576,0)+$B154-1),MATCH(C$4,PRN!$B$2:$F$2,0)),"")</f>
        <v/>
      </c>
      <c r="D154" s="70" t="str">
        <f>IFERROR(INDEX(PRN!$B$2:$F$1048576,(MATCH('PRN Analysis'!$C$2,PRN!$C$2:$C$1048576,0)+$B154-1),MATCH(D$4,PRN!$B$2:$F$2,0)),"")</f>
        <v/>
      </c>
      <c r="E154" s="71" t="str">
        <f>IFERROR(INDEX(PRN!$B$2:$F$1048576,(MATCH('PRN Analysis'!$C$2,PRN!$C$2:$C$1048576,0)+$B154-1),MATCH(E$4,PRN!$B$2:$F$2,0)),"")</f>
        <v/>
      </c>
    </row>
    <row r="155" spans="2:5" ht="15.75" x14ac:dyDescent="0.25">
      <c r="B155" s="69" t="str">
        <f>IF(B154&lt;COUNTIF(PRN!C$2:C$1048576,C$2),(B154+1),"")</f>
        <v/>
      </c>
      <c r="C155" s="70" t="str">
        <f>IFERROR(INDEX(PRN!$B$2:$F$1048576,(MATCH('PRN Analysis'!$C$2,PRN!$C$2:$C$1048576,0)+$B155-1),MATCH(C$4,PRN!$B$2:$F$2,0)),"")</f>
        <v/>
      </c>
      <c r="D155" s="70" t="str">
        <f>IFERROR(INDEX(PRN!$B$2:$F$1048576,(MATCH('PRN Analysis'!$C$2,PRN!$C$2:$C$1048576,0)+$B155-1),MATCH(D$4,PRN!$B$2:$F$2,0)),"")</f>
        <v/>
      </c>
      <c r="E155" s="71" t="str">
        <f>IFERROR(INDEX(PRN!$B$2:$F$1048576,(MATCH('PRN Analysis'!$C$2,PRN!$C$2:$C$1048576,0)+$B155-1),MATCH(E$4,PRN!$B$2:$F$2,0)),"")</f>
        <v/>
      </c>
    </row>
    <row r="156" spans="2:5" ht="15.75" x14ac:dyDescent="0.25">
      <c r="B156" s="69" t="str">
        <f>IF(B155&lt;COUNTIF(PRN!C$2:C$1048576,C$2),(B155+1),"")</f>
        <v/>
      </c>
      <c r="C156" s="70" t="str">
        <f>IFERROR(INDEX(PRN!$B$2:$F$1048576,(MATCH('PRN Analysis'!$C$2,PRN!$C$2:$C$1048576,0)+$B156-1),MATCH(C$4,PRN!$B$2:$F$2,0)),"")</f>
        <v/>
      </c>
      <c r="D156" s="70" t="str">
        <f>IFERROR(INDEX(PRN!$B$2:$F$1048576,(MATCH('PRN Analysis'!$C$2,PRN!$C$2:$C$1048576,0)+$B156-1),MATCH(D$4,PRN!$B$2:$F$2,0)),"")</f>
        <v/>
      </c>
      <c r="E156" s="71" t="str">
        <f>IFERROR(INDEX(PRN!$B$2:$F$1048576,(MATCH('PRN Analysis'!$C$2,PRN!$C$2:$C$1048576,0)+$B156-1),MATCH(E$4,PRN!$B$2:$F$2,0)),"")</f>
        <v/>
      </c>
    </row>
    <row r="157" spans="2:5" ht="15.75" x14ac:dyDescent="0.25">
      <c r="B157" s="69" t="str">
        <f>IF(B156&lt;COUNTIF(PRN!C$2:C$1048576,C$2),(B156+1),"")</f>
        <v/>
      </c>
      <c r="C157" s="70" t="str">
        <f>IFERROR(INDEX(PRN!$B$2:$F$1048576,(MATCH('PRN Analysis'!$C$2,PRN!$C$2:$C$1048576,0)+$B157-1),MATCH(C$4,PRN!$B$2:$F$2,0)),"")</f>
        <v/>
      </c>
      <c r="D157" s="70" t="str">
        <f>IFERROR(INDEX(PRN!$B$2:$F$1048576,(MATCH('PRN Analysis'!$C$2,PRN!$C$2:$C$1048576,0)+$B157-1),MATCH(D$4,PRN!$B$2:$F$2,0)),"")</f>
        <v/>
      </c>
      <c r="E157" s="71" t="str">
        <f>IFERROR(INDEX(PRN!$B$2:$F$1048576,(MATCH('PRN Analysis'!$C$2,PRN!$C$2:$C$1048576,0)+$B157-1),MATCH(E$4,PRN!$B$2:$F$2,0)),"")</f>
        <v/>
      </c>
    </row>
    <row r="158" spans="2:5" ht="15.75" x14ac:dyDescent="0.25">
      <c r="B158" s="69" t="str">
        <f>IF(B157&lt;COUNTIF(PRN!C$2:C$1048576,C$2),(B157+1),"")</f>
        <v/>
      </c>
      <c r="C158" s="70" t="str">
        <f>IFERROR(INDEX(PRN!$B$2:$F$1048576,(MATCH('PRN Analysis'!$C$2,PRN!$C$2:$C$1048576,0)+$B158-1),MATCH(C$4,PRN!$B$2:$F$2,0)),"")</f>
        <v/>
      </c>
      <c r="D158" s="70" t="str">
        <f>IFERROR(INDEX(PRN!$B$2:$F$1048576,(MATCH('PRN Analysis'!$C$2,PRN!$C$2:$C$1048576,0)+$B158-1),MATCH(D$4,PRN!$B$2:$F$2,0)),"")</f>
        <v/>
      </c>
      <c r="E158" s="71" t="str">
        <f>IFERROR(INDEX(PRN!$B$2:$F$1048576,(MATCH('PRN Analysis'!$C$2,PRN!$C$2:$C$1048576,0)+$B158-1),MATCH(E$4,PRN!$B$2:$F$2,0)),"")</f>
        <v/>
      </c>
    </row>
    <row r="159" spans="2:5" ht="15.75" x14ac:dyDescent="0.25">
      <c r="B159" s="69" t="str">
        <f>IF(B158&lt;COUNTIF(PRN!C$2:C$1048576,C$2),(B158+1),"")</f>
        <v/>
      </c>
      <c r="C159" s="70" t="str">
        <f>IFERROR(INDEX(PRN!$B$2:$F$1048576,(MATCH('PRN Analysis'!$C$2,PRN!$C$2:$C$1048576,0)+$B159-1),MATCH(C$4,PRN!$B$2:$F$2,0)),"")</f>
        <v/>
      </c>
      <c r="D159" s="70" t="str">
        <f>IFERROR(INDEX(PRN!$B$2:$F$1048576,(MATCH('PRN Analysis'!$C$2,PRN!$C$2:$C$1048576,0)+$B159-1),MATCH(D$4,PRN!$B$2:$F$2,0)),"")</f>
        <v/>
      </c>
      <c r="E159" s="71" t="str">
        <f>IFERROR(INDEX(PRN!$B$2:$F$1048576,(MATCH('PRN Analysis'!$C$2,PRN!$C$2:$C$1048576,0)+$B159-1),MATCH(E$4,PRN!$B$2:$F$2,0)),"")</f>
        <v/>
      </c>
    </row>
    <row r="160" spans="2:5" ht="15.75" x14ac:dyDescent="0.25">
      <c r="B160" s="69" t="str">
        <f>IF(B159&lt;COUNTIF(PRN!C$2:C$1048576,C$2),(B159+1),"")</f>
        <v/>
      </c>
      <c r="C160" s="70" t="str">
        <f>IFERROR(INDEX(PRN!$B$2:$F$1048576,(MATCH('PRN Analysis'!$C$2,PRN!$C$2:$C$1048576,0)+$B160-1),MATCH(C$4,PRN!$B$2:$F$2,0)),"")</f>
        <v/>
      </c>
      <c r="D160" s="70" t="str">
        <f>IFERROR(INDEX(PRN!$B$2:$F$1048576,(MATCH('PRN Analysis'!$C$2,PRN!$C$2:$C$1048576,0)+$B160-1),MATCH(D$4,PRN!$B$2:$F$2,0)),"")</f>
        <v/>
      </c>
      <c r="E160" s="71" t="str">
        <f>IFERROR(INDEX(PRN!$B$2:$F$1048576,(MATCH('PRN Analysis'!$C$2,PRN!$C$2:$C$1048576,0)+$B160-1),MATCH(E$4,PRN!$B$2:$F$2,0)),"")</f>
        <v/>
      </c>
    </row>
    <row r="161" spans="2:5" ht="15.75" x14ac:dyDescent="0.25">
      <c r="B161" s="69" t="str">
        <f>IF(B160&lt;COUNTIF(PRN!C$2:C$1048576,C$2),(B160+1),"")</f>
        <v/>
      </c>
      <c r="C161" s="70" t="str">
        <f>IFERROR(INDEX(PRN!$B$2:$F$1048576,(MATCH('PRN Analysis'!$C$2,PRN!$C$2:$C$1048576,0)+$B161-1),MATCH(C$4,PRN!$B$2:$F$2,0)),"")</f>
        <v/>
      </c>
      <c r="D161" s="70" t="str">
        <f>IFERROR(INDEX(PRN!$B$2:$F$1048576,(MATCH('PRN Analysis'!$C$2,PRN!$C$2:$C$1048576,0)+$B161-1),MATCH(D$4,PRN!$B$2:$F$2,0)),"")</f>
        <v/>
      </c>
      <c r="E161" s="71" t="str">
        <f>IFERROR(INDEX(PRN!$B$2:$F$1048576,(MATCH('PRN Analysis'!$C$2,PRN!$C$2:$C$1048576,0)+$B161-1),MATCH(E$4,PRN!$B$2:$F$2,0)),"")</f>
        <v/>
      </c>
    </row>
    <row r="162" spans="2:5" ht="15.75" x14ac:dyDescent="0.25">
      <c r="B162" s="69" t="str">
        <f>IF(B161&lt;COUNTIF(PRN!C$2:C$1048576,C$2),(B161+1),"")</f>
        <v/>
      </c>
      <c r="C162" s="70" t="str">
        <f>IFERROR(INDEX(PRN!$B$2:$F$1048576,(MATCH('PRN Analysis'!$C$2,PRN!$C$2:$C$1048576,0)+$B162-1),MATCH(C$4,PRN!$B$2:$F$2,0)),"")</f>
        <v/>
      </c>
      <c r="D162" s="70" t="str">
        <f>IFERROR(INDEX(PRN!$B$2:$F$1048576,(MATCH('PRN Analysis'!$C$2,PRN!$C$2:$C$1048576,0)+$B162-1),MATCH(D$4,PRN!$B$2:$F$2,0)),"")</f>
        <v/>
      </c>
      <c r="E162" s="71" t="str">
        <f>IFERROR(INDEX(PRN!$B$2:$F$1048576,(MATCH('PRN Analysis'!$C$2,PRN!$C$2:$C$1048576,0)+$B162-1),MATCH(E$4,PRN!$B$2:$F$2,0)),"")</f>
        <v/>
      </c>
    </row>
    <row r="163" spans="2:5" ht="15.75" x14ac:dyDescent="0.25">
      <c r="B163" s="69" t="str">
        <f>IF(B162&lt;COUNTIF(PRN!C$2:C$1048576,C$2),(B162+1),"")</f>
        <v/>
      </c>
      <c r="C163" s="70" t="str">
        <f>IFERROR(INDEX(PRN!$B$2:$F$1048576,(MATCH('PRN Analysis'!$C$2,PRN!$C$2:$C$1048576,0)+$B163-1),MATCH(C$4,PRN!$B$2:$F$2,0)),"")</f>
        <v/>
      </c>
      <c r="D163" s="70" t="str">
        <f>IFERROR(INDEX(PRN!$B$2:$F$1048576,(MATCH('PRN Analysis'!$C$2,PRN!$C$2:$C$1048576,0)+$B163-1),MATCH(D$4,PRN!$B$2:$F$2,0)),"")</f>
        <v/>
      </c>
      <c r="E163" s="71" t="str">
        <f>IFERROR(INDEX(PRN!$B$2:$F$1048576,(MATCH('PRN Analysis'!$C$2,PRN!$C$2:$C$1048576,0)+$B163-1),MATCH(E$4,PRN!$B$2:$F$2,0)),"")</f>
        <v/>
      </c>
    </row>
    <row r="164" spans="2:5" ht="15.75" x14ac:dyDescent="0.25">
      <c r="B164" s="69" t="str">
        <f>IF(B163&lt;COUNTIF(PRN!C$2:C$1048576,C$2),(B163+1),"")</f>
        <v/>
      </c>
      <c r="C164" s="70" t="str">
        <f>IFERROR(INDEX(PRN!$B$2:$F$1048576,(MATCH('PRN Analysis'!$C$2,PRN!$C$2:$C$1048576,0)+$B164-1),MATCH(C$4,PRN!$B$2:$F$2,0)),"")</f>
        <v/>
      </c>
      <c r="D164" s="70" t="str">
        <f>IFERROR(INDEX(PRN!$B$2:$F$1048576,(MATCH('PRN Analysis'!$C$2,PRN!$C$2:$C$1048576,0)+$B164-1),MATCH(D$4,PRN!$B$2:$F$2,0)),"")</f>
        <v/>
      </c>
      <c r="E164" s="71" t="str">
        <f>IFERROR(INDEX(PRN!$B$2:$F$1048576,(MATCH('PRN Analysis'!$C$2,PRN!$C$2:$C$1048576,0)+$B164-1),MATCH(E$4,PRN!$B$2:$F$2,0)),"")</f>
        <v/>
      </c>
    </row>
    <row r="165" spans="2:5" ht="15.75" x14ac:dyDescent="0.25">
      <c r="B165" s="69" t="str">
        <f>IF(B164&lt;COUNTIF(PRN!C$2:C$1048576,C$2),(B164+1),"")</f>
        <v/>
      </c>
      <c r="C165" s="70" t="str">
        <f>IFERROR(INDEX(PRN!$B$2:$F$1048576,(MATCH('PRN Analysis'!$C$2,PRN!$C$2:$C$1048576,0)+$B165-1),MATCH(C$4,PRN!$B$2:$F$2,0)),"")</f>
        <v/>
      </c>
      <c r="D165" s="70" t="str">
        <f>IFERROR(INDEX(PRN!$B$2:$F$1048576,(MATCH('PRN Analysis'!$C$2,PRN!$C$2:$C$1048576,0)+$B165-1),MATCH(D$4,PRN!$B$2:$F$2,0)),"")</f>
        <v/>
      </c>
      <c r="E165" s="71" t="str">
        <f>IFERROR(INDEX(PRN!$B$2:$F$1048576,(MATCH('PRN Analysis'!$C$2,PRN!$C$2:$C$1048576,0)+$B165-1),MATCH(E$4,PRN!$B$2:$F$2,0)),"")</f>
        <v/>
      </c>
    </row>
    <row r="166" spans="2:5" ht="15.75" x14ac:dyDescent="0.25">
      <c r="B166" s="69" t="str">
        <f>IF(B165&lt;COUNTIF(PRN!C$2:C$1048576,C$2),(B165+1),"")</f>
        <v/>
      </c>
      <c r="C166" s="70" t="str">
        <f>IFERROR(INDEX(PRN!$B$2:$F$1048576,(MATCH('PRN Analysis'!$C$2,PRN!$C$2:$C$1048576,0)+$B166-1),MATCH(C$4,PRN!$B$2:$F$2,0)),"")</f>
        <v/>
      </c>
      <c r="D166" s="70" t="str">
        <f>IFERROR(INDEX(PRN!$B$2:$F$1048576,(MATCH('PRN Analysis'!$C$2,PRN!$C$2:$C$1048576,0)+$B166-1),MATCH(D$4,PRN!$B$2:$F$2,0)),"")</f>
        <v/>
      </c>
      <c r="E166" s="71" t="str">
        <f>IFERROR(INDEX(PRN!$B$2:$F$1048576,(MATCH('PRN Analysis'!$C$2,PRN!$C$2:$C$1048576,0)+$B166-1),MATCH(E$4,PRN!$B$2:$F$2,0)),"")</f>
        <v/>
      </c>
    </row>
    <row r="167" spans="2:5" ht="15.75" x14ac:dyDescent="0.25">
      <c r="B167" s="69" t="str">
        <f>IF(B166&lt;COUNTIF(PRN!C$2:C$1048576,C$2),(B166+1),"")</f>
        <v/>
      </c>
      <c r="C167" s="70" t="str">
        <f>IFERROR(INDEX(PRN!$B$2:$F$1048576,(MATCH('PRN Analysis'!$C$2,PRN!$C$2:$C$1048576,0)+$B167-1),MATCH(C$4,PRN!$B$2:$F$2,0)),"")</f>
        <v/>
      </c>
      <c r="D167" s="70" t="str">
        <f>IFERROR(INDEX(PRN!$B$2:$F$1048576,(MATCH('PRN Analysis'!$C$2,PRN!$C$2:$C$1048576,0)+$B167-1),MATCH(D$4,PRN!$B$2:$F$2,0)),"")</f>
        <v/>
      </c>
      <c r="E167" s="71" t="str">
        <f>IFERROR(INDEX(PRN!$B$2:$F$1048576,(MATCH('PRN Analysis'!$C$2,PRN!$C$2:$C$1048576,0)+$B167-1),MATCH(E$4,PRN!$B$2:$F$2,0)),"")</f>
        <v/>
      </c>
    </row>
    <row r="168" spans="2:5" ht="15.75" x14ac:dyDescent="0.25">
      <c r="B168" s="69" t="str">
        <f>IF(B167&lt;COUNTIF(PRN!C$2:C$1048576,C$2),(B167+1),"")</f>
        <v/>
      </c>
      <c r="C168" s="70" t="str">
        <f>IFERROR(INDEX(PRN!$B$2:$F$1048576,(MATCH('PRN Analysis'!$C$2,PRN!$C$2:$C$1048576,0)+$B168-1),MATCH(C$4,PRN!$B$2:$F$2,0)),"")</f>
        <v/>
      </c>
      <c r="D168" s="70" t="str">
        <f>IFERROR(INDEX(PRN!$B$2:$F$1048576,(MATCH('PRN Analysis'!$C$2,PRN!$C$2:$C$1048576,0)+$B168-1),MATCH(D$4,PRN!$B$2:$F$2,0)),"")</f>
        <v/>
      </c>
      <c r="E168" s="71" t="str">
        <f>IFERROR(INDEX(PRN!$B$2:$F$1048576,(MATCH('PRN Analysis'!$C$2,PRN!$C$2:$C$1048576,0)+$B168-1),MATCH(E$4,PRN!$B$2:$F$2,0)),"")</f>
        <v/>
      </c>
    </row>
    <row r="169" spans="2:5" ht="15.75" x14ac:dyDescent="0.25">
      <c r="B169" s="69" t="str">
        <f>IF(B168&lt;COUNTIF(PRN!C$2:C$1048576,C$2),(B168+1),"")</f>
        <v/>
      </c>
      <c r="C169" s="70" t="str">
        <f>IFERROR(INDEX(PRN!$B$2:$F$1048576,(MATCH('PRN Analysis'!$C$2,PRN!$C$2:$C$1048576,0)+$B169-1),MATCH(C$4,PRN!$B$2:$F$2,0)),"")</f>
        <v/>
      </c>
      <c r="D169" s="70" t="str">
        <f>IFERROR(INDEX(PRN!$B$2:$F$1048576,(MATCH('PRN Analysis'!$C$2,PRN!$C$2:$C$1048576,0)+$B169-1),MATCH(D$4,PRN!$B$2:$F$2,0)),"")</f>
        <v/>
      </c>
      <c r="E169" s="71" t="str">
        <f>IFERROR(INDEX(PRN!$B$2:$F$1048576,(MATCH('PRN Analysis'!$C$2,PRN!$C$2:$C$1048576,0)+$B169-1),MATCH(E$4,PRN!$B$2:$F$2,0)),"")</f>
        <v/>
      </c>
    </row>
    <row r="170" spans="2:5" ht="15.75" x14ac:dyDescent="0.25">
      <c r="B170" s="69" t="str">
        <f>IF(B169&lt;COUNTIF(PRN!C$2:C$1048576,C$2),(B169+1),"")</f>
        <v/>
      </c>
      <c r="C170" s="70" t="str">
        <f>IFERROR(INDEX(PRN!$B$2:$F$1048576,(MATCH('PRN Analysis'!$C$2,PRN!$C$2:$C$1048576,0)+$B170-1),MATCH(C$4,PRN!$B$2:$F$2,0)),"")</f>
        <v/>
      </c>
      <c r="D170" s="70" t="str">
        <f>IFERROR(INDEX(PRN!$B$2:$F$1048576,(MATCH('PRN Analysis'!$C$2,PRN!$C$2:$C$1048576,0)+$B170-1),MATCH(D$4,PRN!$B$2:$F$2,0)),"")</f>
        <v/>
      </c>
      <c r="E170" s="71" t="str">
        <f>IFERROR(INDEX(PRN!$B$2:$F$1048576,(MATCH('PRN Analysis'!$C$2,PRN!$C$2:$C$1048576,0)+$B170-1),MATCH(E$4,PRN!$B$2:$F$2,0)),"")</f>
        <v/>
      </c>
    </row>
    <row r="171" spans="2:5" ht="15.75" x14ac:dyDescent="0.25">
      <c r="B171" s="69" t="str">
        <f>IF(B170&lt;COUNTIF(PRN!C$2:C$1048576,C$2),(B170+1),"")</f>
        <v/>
      </c>
      <c r="C171" s="70" t="str">
        <f>IFERROR(INDEX(PRN!$B$2:$F$1048576,(MATCH('PRN Analysis'!$C$2,PRN!$C$2:$C$1048576,0)+$B171-1),MATCH(C$4,PRN!$B$2:$F$2,0)),"")</f>
        <v/>
      </c>
      <c r="D171" s="70" t="str">
        <f>IFERROR(INDEX(PRN!$B$2:$F$1048576,(MATCH('PRN Analysis'!$C$2,PRN!$C$2:$C$1048576,0)+$B171-1),MATCH(D$4,PRN!$B$2:$F$2,0)),"")</f>
        <v/>
      </c>
      <c r="E171" s="71" t="str">
        <f>IFERROR(INDEX(PRN!$B$2:$F$1048576,(MATCH('PRN Analysis'!$C$2,PRN!$C$2:$C$1048576,0)+$B171-1),MATCH(E$4,PRN!$B$2:$F$2,0)),"")</f>
        <v/>
      </c>
    </row>
    <row r="172" spans="2:5" ht="15.75" x14ac:dyDescent="0.25">
      <c r="B172" s="69" t="str">
        <f>IF(B171&lt;COUNTIF(PRN!C$2:C$1048576,C$2),(B171+1),"")</f>
        <v/>
      </c>
      <c r="C172" s="70" t="str">
        <f>IFERROR(INDEX(PRN!$B$2:$F$1048576,(MATCH('PRN Analysis'!$C$2,PRN!$C$2:$C$1048576,0)+$B172-1),MATCH(C$4,PRN!$B$2:$F$2,0)),"")</f>
        <v/>
      </c>
      <c r="D172" s="70" t="str">
        <f>IFERROR(INDEX(PRN!$B$2:$F$1048576,(MATCH('PRN Analysis'!$C$2,PRN!$C$2:$C$1048576,0)+$B172-1),MATCH(D$4,PRN!$B$2:$F$2,0)),"")</f>
        <v/>
      </c>
      <c r="E172" s="71" t="str">
        <f>IFERROR(INDEX(PRN!$B$2:$F$1048576,(MATCH('PRN Analysis'!$C$2,PRN!$C$2:$C$1048576,0)+$B172-1),MATCH(E$4,PRN!$B$2:$F$2,0)),"")</f>
        <v/>
      </c>
    </row>
    <row r="173" spans="2:5" ht="15.75" x14ac:dyDescent="0.25">
      <c r="B173" s="69" t="str">
        <f>IF(B172&lt;COUNTIF(PRN!C$2:C$1048576,C$2),(B172+1),"")</f>
        <v/>
      </c>
      <c r="C173" s="70" t="str">
        <f>IFERROR(INDEX(PRN!$B$2:$F$1048576,(MATCH('PRN Analysis'!$C$2,PRN!$C$2:$C$1048576,0)+$B173-1),MATCH(C$4,PRN!$B$2:$F$2,0)),"")</f>
        <v/>
      </c>
      <c r="D173" s="70" t="str">
        <f>IFERROR(INDEX(PRN!$B$2:$F$1048576,(MATCH('PRN Analysis'!$C$2,PRN!$C$2:$C$1048576,0)+$B173-1),MATCH(D$4,PRN!$B$2:$F$2,0)),"")</f>
        <v/>
      </c>
      <c r="E173" s="71" t="str">
        <f>IFERROR(INDEX(PRN!$B$2:$F$1048576,(MATCH('PRN Analysis'!$C$2,PRN!$C$2:$C$1048576,0)+$B173-1),MATCH(E$4,PRN!$B$2:$F$2,0)),"")</f>
        <v/>
      </c>
    </row>
    <row r="174" spans="2:5" ht="15.75" x14ac:dyDescent="0.25">
      <c r="B174" s="69" t="str">
        <f>IF(B173&lt;COUNTIF(PRN!C$2:C$1048576,C$2),(B173+1),"")</f>
        <v/>
      </c>
      <c r="C174" s="70" t="str">
        <f>IFERROR(INDEX(PRN!$B$2:$F$1048576,(MATCH('PRN Analysis'!$C$2,PRN!$C$2:$C$1048576,0)+$B174-1),MATCH(C$4,PRN!$B$2:$F$2,0)),"")</f>
        <v/>
      </c>
      <c r="D174" s="70" t="str">
        <f>IFERROR(INDEX(PRN!$B$2:$F$1048576,(MATCH('PRN Analysis'!$C$2,PRN!$C$2:$C$1048576,0)+$B174-1),MATCH(D$4,PRN!$B$2:$F$2,0)),"")</f>
        <v/>
      </c>
      <c r="E174" s="71" t="str">
        <f>IFERROR(INDEX(PRN!$B$2:$F$1048576,(MATCH('PRN Analysis'!$C$2,PRN!$C$2:$C$1048576,0)+$B174-1),MATCH(E$4,PRN!$B$2:$F$2,0)),"")</f>
        <v/>
      </c>
    </row>
    <row r="175" spans="2:5" ht="15.75" x14ac:dyDescent="0.25">
      <c r="B175" s="69" t="str">
        <f>IF(B174&lt;COUNTIF(PRN!C$2:C$1048576,C$2),(B174+1),"")</f>
        <v/>
      </c>
      <c r="C175" s="70" t="str">
        <f>IFERROR(INDEX(PRN!$B$2:$F$1048576,(MATCH('PRN Analysis'!$C$2,PRN!$C$2:$C$1048576,0)+$B175-1),MATCH(C$4,PRN!$B$2:$F$2,0)),"")</f>
        <v/>
      </c>
      <c r="D175" s="70" t="str">
        <f>IFERROR(INDEX(PRN!$B$2:$F$1048576,(MATCH('PRN Analysis'!$C$2,PRN!$C$2:$C$1048576,0)+$B175-1),MATCH(D$4,PRN!$B$2:$F$2,0)),"")</f>
        <v/>
      </c>
      <c r="E175" s="71" t="str">
        <f>IFERROR(INDEX(PRN!$B$2:$F$1048576,(MATCH('PRN Analysis'!$C$2,PRN!$C$2:$C$1048576,0)+$B175-1),MATCH(E$4,PRN!$B$2:$F$2,0)),"")</f>
        <v/>
      </c>
    </row>
    <row r="176" spans="2:5" ht="15.75" x14ac:dyDescent="0.25">
      <c r="B176" s="69" t="str">
        <f>IF(B175&lt;COUNTIF(PRN!C$2:C$1048576,C$2),(B175+1),"")</f>
        <v/>
      </c>
      <c r="C176" s="70" t="str">
        <f>IFERROR(INDEX(PRN!$B$2:$F$1048576,(MATCH('PRN Analysis'!$C$2,PRN!$C$2:$C$1048576,0)+$B176-1),MATCH(C$4,PRN!$B$2:$F$2,0)),"")</f>
        <v/>
      </c>
      <c r="D176" s="70" t="str">
        <f>IFERROR(INDEX(PRN!$B$2:$F$1048576,(MATCH('PRN Analysis'!$C$2,PRN!$C$2:$C$1048576,0)+$B176-1),MATCH(D$4,PRN!$B$2:$F$2,0)),"")</f>
        <v/>
      </c>
      <c r="E176" s="71" t="str">
        <f>IFERROR(INDEX(PRN!$B$2:$F$1048576,(MATCH('PRN Analysis'!$C$2,PRN!$C$2:$C$1048576,0)+$B176-1),MATCH(E$4,PRN!$B$2:$F$2,0)),"")</f>
        <v/>
      </c>
    </row>
    <row r="177" spans="2:5" ht="15.75" x14ac:dyDescent="0.25">
      <c r="B177" s="69" t="str">
        <f>IF(B176&lt;COUNTIF(PRN!C$2:C$1048576,C$2),(B176+1),"")</f>
        <v/>
      </c>
      <c r="C177" s="70" t="str">
        <f>IFERROR(INDEX(PRN!$B$2:$F$1048576,(MATCH('PRN Analysis'!$C$2,PRN!$C$2:$C$1048576,0)+$B177-1),MATCH(C$4,PRN!$B$2:$F$2,0)),"")</f>
        <v/>
      </c>
      <c r="D177" s="70" t="str">
        <f>IFERROR(INDEX(PRN!$B$2:$F$1048576,(MATCH('PRN Analysis'!$C$2,PRN!$C$2:$C$1048576,0)+$B177-1),MATCH(D$4,PRN!$B$2:$F$2,0)),"")</f>
        <v/>
      </c>
      <c r="E177" s="71" t="str">
        <f>IFERROR(INDEX(PRN!$B$2:$F$1048576,(MATCH('PRN Analysis'!$C$2,PRN!$C$2:$C$1048576,0)+$B177-1),MATCH(E$4,PRN!$B$2:$F$2,0)),"")</f>
        <v/>
      </c>
    </row>
    <row r="178" spans="2:5" ht="15.75" x14ac:dyDescent="0.25">
      <c r="B178" s="69" t="str">
        <f>IF(B177&lt;COUNTIF(PRN!C$2:C$1048576,C$2),(B177+1),"")</f>
        <v/>
      </c>
      <c r="C178" s="70" t="str">
        <f>IFERROR(INDEX(PRN!$B$2:$F$1048576,(MATCH('PRN Analysis'!$C$2,PRN!$C$2:$C$1048576,0)+$B178-1),MATCH(C$4,PRN!$B$2:$F$2,0)),"")</f>
        <v/>
      </c>
      <c r="D178" s="70" t="str">
        <f>IFERROR(INDEX(PRN!$B$2:$F$1048576,(MATCH('PRN Analysis'!$C$2,PRN!$C$2:$C$1048576,0)+$B178-1),MATCH(D$4,PRN!$B$2:$F$2,0)),"")</f>
        <v/>
      </c>
      <c r="E178" s="71" t="str">
        <f>IFERROR(INDEX(PRN!$B$2:$F$1048576,(MATCH('PRN Analysis'!$C$2,PRN!$C$2:$C$1048576,0)+$B178-1),MATCH(E$4,PRN!$B$2:$F$2,0)),"")</f>
        <v/>
      </c>
    </row>
    <row r="179" spans="2:5" ht="15.75" x14ac:dyDescent="0.25">
      <c r="B179" s="69" t="str">
        <f>IF(B178&lt;COUNTIF(PRN!C$2:C$1048576,C$2),(B178+1),"")</f>
        <v/>
      </c>
      <c r="C179" s="70" t="str">
        <f>IFERROR(INDEX(PRN!$B$2:$F$1048576,(MATCH('PRN Analysis'!$C$2,PRN!$C$2:$C$1048576,0)+$B179-1),MATCH(C$4,PRN!$B$2:$F$2,0)),"")</f>
        <v/>
      </c>
      <c r="D179" s="70" t="str">
        <f>IFERROR(INDEX(PRN!$B$2:$F$1048576,(MATCH('PRN Analysis'!$C$2,PRN!$C$2:$C$1048576,0)+$B179-1),MATCH(D$4,PRN!$B$2:$F$2,0)),"")</f>
        <v/>
      </c>
      <c r="E179" s="71" t="str">
        <f>IFERROR(INDEX(PRN!$B$2:$F$1048576,(MATCH('PRN Analysis'!$C$2,PRN!$C$2:$C$1048576,0)+$B179-1),MATCH(E$4,PRN!$B$2:$F$2,0)),"")</f>
        <v/>
      </c>
    </row>
    <row r="180" spans="2:5" ht="15.75" x14ac:dyDescent="0.25">
      <c r="B180" s="69" t="str">
        <f>IF(B179&lt;COUNTIF(PRN!C$2:C$1048576,C$2),(B179+1),"")</f>
        <v/>
      </c>
      <c r="C180" s="70" t="str">
        <f>IFERROR(INDEX(PRN!$B$2:$F$1048576,(MATCH('PRN Analysis'!$C$2,PRN!$C$2:$C$1048576,0)+$B180-1),MATCH(C$4,PRN!$B$2:$F$2,0)),"")</f>
        <v/>
      </c>
      <c r="D180" s="70" t="str">
        <f>IFERROR(INDEX(PRN!$B$2:$F$1048576,(MATCH('PRN Analysis'!$C$2,PRN!$C$2:$C$1048576,0)+$B180-1),MATCH(D$4,PRN!$B$2:$F$2,0)),"")</f>
        <v/>
      </c>
      <c r="E180" s="71" t="str">
        <f>IFERROR(INDEX(PRN!$B$2:$F$1048576,(MATCH('PRN Analysis'!$C$2,PRN!$C$2:$C$1048576,0)+$B180-1),MATCH(E$4,PRN!$B$2:$F$2,0)),"")</f>
        <v/>
      </c>
    </row>
    <row r="181" spans="2:5" ht="15.75" x14ac:dyDescent="0.25">
      <c r="B181" s="69" t="str">
        <f>IF(B180&lt;COUNTIF(PRN!C$2:C$1048576,C$2),(B180+1),"")</f>
        <v/>
      </c>
      <c r="C181" s="70" t="str">
        <f>IFERROR(INDEX(PRN!$B$2:$F$1048576,(MATCH('PRN Analysis'!$C$2,PRN!$C$2:$C$1048576,0)+$B181-1),MATCH(C$4,PRN!$B$2:$F$2,0)),"")</f>
        <v/>
      </c>
      <c r="D181" s="70" t="str">
        <f>IFERROR(INDEX(PRN!$B$2:$F$1048576,(MATCH('PRN Analysis'!$C$2,PRN!$C$2:$C$1048576,0)+$B181-1),MATCH(D$4,PRN!$B$2:$F$2,0)),"")</f>
        <v/>
      </c>
      <c r="E181" s="71" t="str">
        <f>IFERROR(INDEX(PRN!$B$2:$F$1048576,(MATCH('PRN Analysis'!$C$2,PRN!$C$2:$C$1048576,0)+$B181-1),MATCH(E$4,PRN!$B$2:$F$2,0)),"")</f>
        <v/>
      </c>
    </row>
    <row r="182" spans="2:5" ht="15.75" x14ac:dyDescent="0.25">
      <c r="B182" s="69" t="str">
        <f>IF(B181&lt;COUNTIF(PRN!C$2:C$1048576,C$2),(B181+1),"")</f>
        <v/>
      </c>
      <c r="C182" s="70" t="str">
        <f>IFERROR(INDEX(PRN!$B$2:$F$1048576,(MATCH('PRN Analysis'!$C$2,PRN!$C$2:$C$1048576,0)+$B182-1),MATCH(C$4,PRN!$B$2:$F$2,0)),"")</f>
        <v/>
      </c>
      <c r="D182" s="70" t="str">
        <f>IFERROR(INDEX(PRN!$B$2:$F$1048576,(MATCH('PRN Analysis'!$C$2,PRN!$C$2:$C$1048576,0)+$B182-1),MATCH(D$4,PRN!$B$2:$F$2,0)),"")</f>
        <v/>
      </c>
      <c r="E182" s="71" t="str">
        <f>IFERROR(INDEX(PRN!$B$2:$F$1048576,(MATCH('PRN Analysis'!$C$2,PRN!$C$2:$C$1048576,0)+$B182-1),MATCH(E$4,PRN!$B$2:$F$2,0)),"")</f>
        <v/>
      </c>
    </row>
    <row r="183" spans="2:5" ht="15.75" x14ac:dyDescent="0.25">
      <c r="B183" s="69" t="str">
        <f>IF(B182&lt;COUNTIF(PRN!C$2:C$1048576,C$2),(B182+1),"")</f>
        <v/>
      </c>
      <c r="C183" s="70" t="str">
        <f>IFERROR(INDEX(PRN!$B$2:$F$1048576,(MATCH('PRN Analysis'!$C$2,PRN!$C$2:$C$1048576,0)+$B183-1),MATCH(C$4,PRN!$B$2:$F$2,0)),"")</f>
        <v/>
      </c>
      <c r="D183" s="70" t="str">
        <f>IFERROR(INDEX(PRN!$B$2:$F$1048576,(MATCH('PRN Analysis'!$C$2,PRN!$C$2:$C$1048576,0)+$B183-1),MATCH(D$4,PRN!$B$2:$F$2,0)),"")</f>
        <v/>
      </c>
      <c r="E183" s="71" t="str">
        <f>IFERROR(INDEX(PRN!$B$2:$F$1048576,(MATCH('PRN Analysis'!$C$2,PRN!$C$2:$C$1048576,0)+$B183-1),MATCH(E$4,PRN!$B$2:$F$2,0)),"")</f>
        <v/>
      </c>
    </row>
    <row r="184" spans="2:5" ht="15.75" x14ac:dyDescent="0.25">
      <c r="B184" s="69" t="str">
        <f>IF(B183&lt;COUNTIF(PRN!C$2:C$1048576,C$2),(B183+1),"")</f>
        <v/>
      </c>
      <c r="C184" s="70" t="str">
        <f>IFERROR(INDEX(PRN!$B$2:$F$1048576,(MATCH('PRN Analysis'!$C$2,PRN!$C$2:$C$1048576,0)+$B184-1),MATCH(C$4,PRN!$B$2:$F$2,0)),"")</f>
        <v/>
      </c>
      <c r="D184" s="70" t="str">
        <f>IFERROR(INDEX(PRN!$B$2:$F$1048576,(MATCH('PRN Analysis'!$C$2,PRN!$C$2:$C$1048576,0)+$B184-1),MATCH(D$4,PRN!$B$2:$F$2,0)),"")</f>
        <v/>
      </c>
      <c r="E184" s="71" t="str">
        <f>IFERROR(INDEX(PRN!$B$2:$F$1048576,(MATCH('PRN Analysis'!$C$2,PRN!$C$2:$C$1048576,0)+$B184-1),MATCH(E$4,PRN!$B$2:$F$2,0)),"")</f>
        <v/>
      </c>
    </row>
    <row r="185" spans="2:5" ht="15.75" x14ac:dyDescent="0.25">
      <c r="B185" s="69" t="str">
        <f>IF(B184&lt;COUNTIF(PRN!C$2:C$1048576,C$2),(B184+1),"")</f>
        <v/>
      </c>
      <c r="C185" s="70" t="str">
        <f>IFERROR(INDEX(PRN!$B$2:$F$1048576,(MATCH('PRN Analysis'!$C$2,PRN!$C$2:$C$1048576,0)+$B185-1),MATCH(C$4,PRN!$B$2:$F$2,0)),"")</f>
        <v/>
      </c>
      <c r="D185" s="70" t="str">
        <f>IFERROR(INDEX(PRN!$B$2:$F$1048576,(MATCH('PRN Analysis'!$C$2,PRN!$C$2:$C$1048576,0)+$B185-1),MATCH(D$4,PRN!$B$2:$F$2,0)),"")</f>
        <v/>
      </c>
      <c r="E185" s="71" t="str">
        <f>IFERROR(INDEX(PRN!$B$2:$F$1048576,(MATCH('PRN Analysis'!$C$2,PRN!$C$2:$C$1048576,0)+$B185-1),MATCH(E$4,PRN!$B$2:$F$2,0)),"")</f>
        <v/>
      </c>
    </row>
    <row r="186" spans="2:5" ht="15.75" x14ac:dyDescent="0.25">
      <c r="B186" s="69" t="str">
        <f>IF(B185&lt;COUNTIF(PRN!C$2:C$1048576,C$2),(B185+1),"")</f>
        <v/>
      </c>
      <c r="C186" s="70" t="str">
        <f>IFERROR(INDEX(PRN!$B$2:$F$1048576,(MATCH('PRN Analysis'!$C$2,PRN!$C$2:$C$1048576,0)+$B186-1),MATCH(C$4,PRN!$B$2:$F$2,0)),"")</f>
        <v/>
      </c>
      <c r="D186" s="70" t="str">
        <f>IFERROR(INDEX(PRN!$B$2:$F$1048576,(MATCH('PRN Analysis'!$C$2,PRN!$C$2:$C$1048576,0)+$B186-1),MATCH(D$4,PRN!$B$2:$F$2,0)),"")</f>
        <v/>
      </c>
      <c r="E186" s="71" t="str">
        <f>IFERROR(INDEX(PRN!$B$2:$F$1048576,(MATCH('PRN Analysis'!$C$2,PRN!$C$2:$C$1048576,0)+$B186-1),MATCH(E$4,PRN!$B$2:$F$2,0)),"")</f>
        <v/>
      </c>
    </row>
    <row r="187" spans="2:5" ht="15.75" x14ac:dyDescent="0.25">
      <c r="B187" s="69" t="str">
        <f>IF(B186&lt;COUNTIF(PRN!C$2:C$1048576,C$2),(B186+1),"")</f>
        <v/>
      </c>
      <c r="C187" s="70" t="str">
        <f>IFERROR(INDEX(PRN!$B$2:$F$1048576,(MATCH('PRN Analysis'!$C$2,PRN!$C$2:$C$1048576,0)+$B187-1),MATCH(C$4,PRN!$B$2:$F$2,0)),"")</f>
        <v/>
      </c>
      <c r="D187" s="70" t="str">
        <f>IFERROR(INDEX(PRN!$B$2:$F$1048576,(MATCH('PRN Analysis'!$C$2,PRN!$C$2:$C$1048576,0)+$B187-1),MATCH(D$4,PRN!$B$2:$F$2,0)),"")</f>
        <v/>
      </c>
      <c r="E187" s="71" t="str">
        <f>IFERROR(INDEX(PRN!$B$2:$F$1048576,(MATCH('PRN Analysis'!$C$2,PRN!$C$2:$C$1048576,0)+$B187-1),MATCH(E$4,PRN!$B$2:$F$2,0)),"")</f>
        <v/>
      </c>
    </row>
    <row r="188" spans="2:5" ht="15.75" x14ac:dyDescent="0.25">
      <c r="B188" s="69" t="str">
        <f>IF(B187&lt;COUNTIF(PRN!C$2:C$1048576,C$2),(B187+1),"")</f>
        <v/>
      </c>
      <c r="C188" s="70" t="str">
        <f>IFERROR(INDEX(PRN!$B$2:$F$1048576,(MATCH('PRN Analysis'!$C$2,PRN!$C$2:$C$1048576,0)+$B188-1),MATCH(C$4,PRN!$B$2:$F$2,0)),"")</f>
        <v/>
      </c>
      <c r="D188" s="70" t="str">
        <f>IFERROR(INDEX(PRN!$B$2:$F$1048576,(MATCH('PRN Analysis'!$C$2,PRN!$C$2:$C$1048576,0)+$B188-1),MATCH(D$4,PRN!$B$2:$F$2,0)),"")</f>
        <v/>
      </c>
      <c r="E188" s="71" t="str">
        <f>IFERROR(INDEX(PRN!$B$2:$F$1048576,(MATCH('PRN Analysis'!$C$2,PRN!$C$2:$C$1048576,0)+$B188-1),MATCH(E$4,PRN!$B$2:$F$2,0)),"")</f>
        <v/>
      </c>
    </row>
    <row r="189" spans="2:5" ht="15.75" x14ac:dyDescent="0.25">
      <c r="B189" s="69" t="str">
        <f>IF(B188&lt;COUNTIF(PRN!C$2:C$1048576,C$2),(B188+1),"")</f>
        <v/>
      </c>
      <c r="C189" s="70" t="str">
        <f>IFERROR(INDEX(PRN!$B$2:$F$1048576,(MATCH('PRN Analysis'!$C$2,PRN!$C$2:$C$1048576,0)+$B189-1),MATCH(C$4,PRN!$B$2:$F$2,0)),"")</f>
        <v/>
      </c>
      <c r="D189" s="70" t="str">
        <f>IFERROR(INDEX(PRN!$B$2:$F$1048576,(MATCH('PRN Analysis'!$C$2,PRN!$C$2:$C$1048576,0)+$B189-1),MATCH(D$4,PRN!$B$2:$F$2,0)),"")</f>
        <v/>
      </c>
      <c r="E189" s="71" t="str">
        <f>IFERROR(INDEX(PRN!$B$2:$F$1048576,(MATCH('PRN Analysis'!$C$2,PRN!$C$2:$C$1048576,0)+$B189-1),MATCH(E$4,PRN!$B$2:$F$2,0)),"")</f>
        <v/>
      </c>
    </row>
    <row r="190" spans="2:5" ht="15.75" x14ac:dyDescent="0.25">
      <c r="B190" s="69" t="str">
        <f>IF(B189&lt;COUNTIF(PRN!C$2:C$1048576,C$2),(B189+1),"")</f>
        <v/>
      </c>
      <c r="C190" s="70" t="str">
        <f>IFERROR(INDEX(PRN!$B$2:$F$1048576,(MATCH('PRN Analysis'!$C$2,PRN!$C$2:$C$1048576,0)+$B190-1),MATCH(C$4,PRN!$B$2:$F$2,0)),"")</f>
        <v/>
      </c>
      <c r="D190" s="70" t="str">
        <f>IFERROR(INDEX(PRN!$B$2:$F$1048576,(MATCH('PRN Analysis'!$C$2,PRN!$C$2:$C$1048576,0)+$B190-1),MATCH(D$4,PRN!$B$2:$F$2,0)),"")</f>
        <v/>
      </c>
      <c r="E190" s="71" t="str">
        <f>IFERROR(INDEX(PRN!$B$2:$F$1048576,(MATCH('PRN Analysis'!$C$2,PRN!$C$2:$C$1048576,0)+$B190-1),MATCH(E$4,PRN!$B$2:$F$2,0)),"")</f>
        <v/>
      </c>
    </row>
    <row r="191" spans="2:5" ht="15.75" x14ac:dyDescent="0.25">
      <c r="B191" s="69" t="str">
        <f>IF(B190&lt;COUNTIF(PRN!C$2:C$1048576,C$2),(B190+1),"")</f>
        <v/>
      </c>
      <c r="C191" s="70" t="str">
        <f>IFERROR(INDEX(PRN!$B$2:$F$1048576,(MATCH('PRN Analysis'!$C$2,PRN!$C$2:$C$1048576,0)+$B191-1),MATCH(C$4,PRN!$B$2:$F$2,0)),"")</f>
        <v/>
      </c>
      <c r="D191" s="70" t="str">
        <f>IFERROR(INDEX(PRN!$B$2:$F$1048576,(MATCH('PRN Analysis'!$C$2,PRN!$C$2:$C$1048576,0)+$B191-1),MATCH(D$4,PRN!$B$2:$F$2,0)),"")</f>
        <v/>
      </c>
      <c r="E191" s="71" t="str">
        <f>IFERROR(INDEX(PRN!$B$2:$F$1048576,(MATCH('PRN Analysis'!$C$2,PRN!$C$2:$C$1048576,0)+$B191-1),MATCH(E$4,PRN!$B$2:$F$2,0)),"")</f>
        <v/>
      </c>
    </row>
    <row r="192" spans="2:5" ht="15.75" x14ac:dyDescent="0.25">
      <c r="B192" s="69" t="str">
        <f>IF(B191&lt;COUNTIF(PRN!C$2:C$1048576,C$2),(B191+1),"")</f>
        <v/>
      </c>
      <c r="C192" s="70" t="str">
        <f>IFERROR(INDEX(PRN!$B$2:$F$1048576,(MATCH('PRN Analysis'!$C$2,PRN!$C$2:$C$1048576,0)+$B192-1),MATCH(C$4,PRN!$B$2:$F$2,0)),"")</f>
        <v/>
      </c>
      <c r="D192" s="70" t="str">
        <f>IFERROR(INDEX(PRN!$B$2:$F$1048576,(MATCH('PRN Analysis'!$C$2,PRN!$C$2:$C$1048576,0)+$B192-1),MATCH(D$4,PRN!$B$2:$F$2,0)),"")</f>
        <v/>
      </c>
      <c r="E192" s="71" t="str">
        <f>IFERROR(INDEX(PRN!$B$2:$F$1048576,(MATCH('PRN Analysis'!$C$2,PRN!$C$2:$C$1048576,0)+$B192-1),MATCH(E$4,PRN!$B$2:$F$2,0)),"")</f>
        <v/>
      </c>
    </row>
    <row r="193" spans="2:5" ht="15.75" x14ac:dyDescent="0.25">
      <c r="B193" s="69" t="str">
        <f>IF(B192&lt;COUNTIF(PRN!C$2:C$1048576,C$2),(B192+1),"")</f>
        <v/>
      </c>
      <c r="C193" s="70" t="str">
        <f>IFERROR(INDEX(PRN!$B$2:$F$1048576,(MATCH('PRN Analysis'!$C$2,PRN!$C$2:$C$1048576,0)+$B193-1),MATCH(C$4,PRN!$B$2:$F$2,0)),"")</f>
        <v/>
      </c>
      <c r="D193" s="70" t="str">
        <f>IFERROR(INDEX(PRN!$B$2:$F$1048576,(MATCH('PRN Analysis'!$C$2,PRN!$C$2:$C$1048576,0)+$B193-1),MATCH(D$4,PRN!$B$2:$F$2,0)),"")</f>
        <v/>
      </c>
      <c r="E193" s="71" t="str">
        <f>IFERROR(INDEX(PRN!$B$2:$F$1048576,(MATCH('PRN Analysis'!$C$2,PRN!$C$2:$C$1048576,0)+$B193-1),MATCH(E$4,PRN!$B$2:$F$2,0)),"")</f>
        <v/>
      </c>
    </row>
    <row r="194" spans="2:5" ht="15.75" x14ac:dyDescent="0.25">
      <c r="B194" s="69" t="str">
        <f>IF(B193&lt;COUNTIF(PRN!C$2:C$1048576,C$2),(B193+1),"")</f>
        <v/>
      </c>
      <c r="C194" s="70" t="str">
        <f>IFERROR(INDEX(PRN!$B$2:$F$1048576,(MATCH('PRN Analysis'!$C$2,PRN!$C$2:$C$1048576,0)+$B194-1),MATCH(C$4,PRN!$B$2:$F$2,0)),"")</f>
        <v/>
      </c>
      <c r="D194" s="70" t="str">
        <f>IFERROR(INDEX(PRN!$B$2:$F$1048576,(MATCH('PRN Analysis'!$C$2,PRN!$C$2:$C$1048576,0)+$B194-1),MATCH(D$4,PRN!$B$2:$F$2,0)),"")</f>
        <v/>
      </c>
      <c r="E194" s="71" t="str">
        <f>IFERROR(INDEX(PRN!$B$2:$F$1048576,(MATCH('PRN Analysis'!$C$2,PRN!$C$2:$C$1048576,0)+$B194-1),MATCH(E$4,PRN!$B$2:$F$2,0)),"")</f>
        <v/>
      </c>
    </row>
    <row r="195" spans="2:5" ht="15.75" x14ac:dyDescent="0.25">
      <c r="B195" s="69" t="str">
        <f>IF(B194&lt;COUNTIF(PRN!C$2:C$1048576,C$2),(B194+1),"")</f>
        <v/>
      </c>
      <c r="C195" s="70" t="str">
        <f>IFERROR(INDEX(PRN!$B$2:$F$1048576,(MATCH('PRN Analysis'!$C$2,PRN!$C$2:$C$1048576,0)+$B195-1),MATCH(C$4,PRN!$B$2:$F$2,0)),"")</f>
        <v/>
      </c>
      <c r="D195" s="70" t="str">
        <f>IFERROR(INDEX(PRN!$B$2:$F$1048576,(MATCH('PRN Analysis'!$C$2,PRN!$C$2:$C$1048576,0)+$B195-1),MATCH(D$4,PRN!$B$2:$F$2,0)),"")</f>
        <v/>
      </c>
      <c r="E195" s="71" t="str">
        <f>IFERROR(INDEX(PRN!$B$2:$F$1048576,(MATCH('PRN Analysis'!$C$2,PRN!$C$2:$C$1048576,0)+$B195-1),MATCH(E$4,PRN!$B$2:$F$2,0)),"")</f>
        <v/>
      </c>
    </row>
    <row r="196" spans="2:5" ht="15.75" x14ac:dyDescent="0.25">
      <c r="B196" s="69" t="str">
        <f>IF(B195&lt;COUNTIF(PRN!C$2:C$1048576,C$2),(B195+1),"")</f>
        <v/>
      </c>
      <c r="C196" s="70" t="str">
        <f>IFERROR(INDEX(PRN!$B$2:$F$1048576,(MATCH('PRN Analysis'!$C$2,PRN!$C$2:$C$1048576,0)+$B196-1),MATCH(C$4,PRN!$B$2:$F$2,0)),"")</f>
        <v/>
      </c>
      <c r="D196" s="70" t="str">
        <f>IFERROR(INDEX(PRN!$B$2:$F$1048576,(MATCH('PRN Analysis'!$C$2,PRN!$C$2:$C$1048576,0)+$B196-1),MATCH(D$4,PRN!$B$2:$F$2,0)),"")</f>
        <v/>
      </c>
      <c r="E196" s="71" t="str">
        <f>IFERROR(INDEX(PRN!$B$2:$F$1048576,(MATCH('PRN Analysis'!$C$2,PRN!$C$2:$C$1048576,0)+$B196-1),MATCH(E$4,PRN!$B$2:$F$2,0)),"")</f>
        <v/>
      </c>
    </row>
    <row r="197" spans="2:5" ht="15.75" x14ac:dyDescent="0.25">
      <c r="B197" s="69" t="str">
        <f>IF(B196&lt;COUNTIF(PRN!C$2:C$1048576,C$2),(B196+1),"")</f>
        <v/>
      </c>
      <c r="C197" s="70" t="str">
        <f>IFERROR(INDEX(PRN!$B$2:$F$1048576,(MATCH('PRN Analysis'!$C$2,PRN!$C$2:$C$1048576,0)+$B197-1),MATCH(C$4,PRN!$B$2:$F$2,0)),"")</f>
        <v/>
      </c>
      <c r="D197" s="70" t="str">
        <f>IFERROR(INDEX(PRN!$B$2:$F$1048576,(MATCH('PRN Analysis'!$C$2,PRN!$C$2:$C$1048576,0)+$B197-1),MATCH(D$4,PRN!$B$2:$F$2,0)),"")</f>
        <v/>
      </c>
      <c r="E197" s="71" t="str">
        <f>IFERROR(INDEX(PRN!$B$2:$F$1048576,(MATCH('PRN Analysis'!$C$2,PRN!$C$2:$C$1048576,0)+$B197-1),MATCH(E$4,PRN!$B$2:$F$2,0)),"")</f>
        <v/>
      </c>
    </row>
    <row r="198" spans="2:5" ht="15.75" x14ac:dyDescent="0.25">
      <c r="B198" s="69" t="str">
        <f>IF(B197&lt;COUNTIF(PRN!C$2:C$1048576,C$2),(B197+1),"")</f>
        <v/>
      </c>
      <c r="C198" s="70" t="str">
        <f>IFERROR(INDEX(PRN!$B$2:$F$1048576,(MATCH('PRN Analysis'!$C$2,PRN!$C$2:$C$1048576,0)+$B198-1),MATCH(C$4,PRN!$B$2:$F$2,0)),"")</f>
        <v/>
      </c>
      <c r="D198" s="70" t="str">
        <f>IFERROR(INDEX(PRN!$B$2:$F$1048576,(MATCH('PRN Analysis'!$C$2,PRN!$C$2:$C$1048576,0)+$B198-1),MATCH(D$4,PRN!$B$2:$F$2,0)),"")</f>
        <v/>
      </c>
      <c r="E198" s="71" t="str">
        <f>IFERROR(INDEX(PRN!$B$2:$F$1048576,(MATCH('PRN Analysis'!$C$2,PRN!$C$2:$C$1048576,0)+$B198-1),MATCH(E$4,PRN!$B$2:$F$2,0)),"")</f>
        <v/>
      </c>
    </row>
    <row r="199" spans="2:5" ht="15.75" x14ac:dyDescent="0.25">
      <c r="B199" s="69" t="str">
        <f>IF(B198&lt;COUNTIF(PRN!C$2:C$1048576,C$2),(B198+1),"")</f>
        <v/>
      </c>
      <c r="C199" s="70" t="str">
        <f>IFERROR(INDEX(PRN!$B$2:$F$1048576,(MATCH('PRN Analysis'!$C$2,PRN!$C$2:$C$1048576,0)+$B199-1),MATCH(C$4,PRN!$B$2:$F$2,0)),"")</f>
        <v/>
      </c>
      <c r="D199" s="70" t="str">
        <f>IFERROR(INDEX(PRN!$B$2:$F$1048576,(MATCH('PRN Analysis'!$C$2,PRN!$C$2:$C$1048576,0)+$B199-1),MATCH(D$4,PRN!$B$2:$F$2,0)),"")</f>
        <v/>
      </c>
      <c r="E199" s="71" t="str">
        <f>IFERROR(INDEX(PRN!$B$2:$F$1048576,(MATCH('PRN Analysis'!$C$2,PRN!$C$2:$C$1048576,0)+$B199-1),MATCH(E$4,PRN!$B$2:$F$2,0)),"")</f>
        <v/>
      </c>
    </row>
    <row r="200" spans="2:5" ht="15.75" x14ac:dyDescent="0.25">
      <c r="B200" s="69" t="str">
        <f>IF(B199&lt;COUNTIF(PRN!C$2:C$1048576,C$2),(B199+1),"")</f>
        <v/>
      </c>
      <c r="C200" s="70" t="str">
        <f>IFERROR(INDEX(PRN!$B$2:$F$1048576,(MATCH('PRN Analysis'!$C$2,PRN!$C$2:$C$1048576,0)+$B200-1),MATCH(C$4,PRN!$B$2:$F$2,0)),"")</f>
        <v/>
      </c>
      <c r="D200" s="70" t="str">
        <f>IFERROR(INDEX(PRN!$B$2:$F$1048576,(MATCH('PRN Analysis'!$C$2,PRN!$C$2:$C$1048576,0)+$B200-1),MATCH(D$4,PRN!$B$2:$F$2,0)),"")</f>
        <v/>
      </c>
      <c r="E200" s="71" t="str">
        <f>IFERROR(INDEX(PRN!$B$2:$F$1048576,(MATCH('PRN Analysis'!$C$2,PRN!$C$2:$C$1048576,0)+$B200-1),MATCH(E$4,PRN!$B$2:$F$2,0)),"")</f>
        <v/>
      </c>
    </row>
  </sheetData>
  <mergeCells count="1">
    <mergeCell ref="B3:C3"/>
  </mergeCells>
  <conditionalFormatting sqref="B3:C3">
    <cfRule type="containsText" dxfId="23" priority="1" operator="containsText" text="Invalid PRN No">
      <formula>NOT(ISERROR(SEARCH("Invalid PRN No",B3)))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8F9C-D4F2-4E1E-B799-FD01F9351CD6}">
  <sheetPr>
    <tabColor rgb="FFFFC000"/>
  </sheetPr>
  <dimension ref="B1:AA91"/>
  <sheetViews>
    <sheetView tabSelected="1" workbookViewId="0">
      <selection activeCell="G11" sqref="G11"/>
    </sheetView>
  </sheetViews>
  <sheetFormatPr defaultRowHeight="15" x14ac:dyDescent="0.25"/>
  <cols>
    <col min="2" max="2" width="12.85546875" style="1" customWidth="1"/>
    <col min="3" max="3" width="15.7109375" style="32" customWidth="1"/>
    <col min="4" max="4" width="51.5703125" style="1" bestFit="1" customWidth="1"/>
    <col min="5" max="5" width="15.85546875" style="32" customWidth="1"/>
    <col min="6" max="6" width="21.140625" style="32" bestFit="1" customWidth="1"/>
    <col min="7" max="7" width="22.7109375" style="1" bestFit="1" customWidth="1"/>
    <col min="8" max="8" width="37.5703125" style="1" bestFit="1" customWidth="1"/>
    <col min="9" max="9" width="20.5703125" style="1" bestFit="1" customWidth="1"/>
    <col min="10" max="10" width="13.85546875" style="33" customWidth="1"/>
    <col min="11" max="11" width="29.42578125" style="1" bestFit="1" customWidth="1"/>
    <col min="12" max="12" width="19.85546875" style="1" bestFit="1" customWidth="1"/>
    <col min="13" max="13" width="48.42578125" style="1" bestFit="1" customWidth="1"/>
    <col min="14" max="14" width="20.5703125" style="1" customWidth="1"/>
    <col min="15" max="15" width="19.28515625" style="1" customWidth="1"/>
    <col min="16" max="16" width="23" customWidth="1"/>
    <col min="17" max="17" width="20.7109375" customWidth="1"/>
    <col min="18" max="18" width="19.5703125" customWidth="1"/>
    <col min="19" max="19" width="18.5703125" customWidth="1"/>
    <col min="20" max="20" width="26.85546875" customWidth="1"/>
    <col min="21" max="21" width="23.28515625" customWidth="1"/>
    <col min="22" max="22" width="19" customWidth="1"/>
    <col min="23" max="23" width="12.5703125" customWidth="1"/>
    <col min="24" max="24" width="19" customWidth="1"/>
    <col min="25" max="25" width="21.85546875" customWidth="1"/>
    <col min="26" max="26" width="22.28515625" customWidth="1"/>
    <col min="27" max="27" width="17.42578125" customWidth="1"/>
  </cols>
  <sheetData>
    <row r="1" spans="2:27" ht="18.75" customHeight="1" x14ac:dyDescent="0.25">
      <c r="C1" s="1"/>
      <c r="E1" s="1"/>
      <c r="F1" s="1"/>
      <c r="J1" s="1"/>
    </row>
    <row r="2" spans="2:27" ht="19.5" customHeight="1" x14ac:dyDescent="0.25">
      <c r="B2" s="143" t="s">
        <v>67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</row>
    <row r="3" spans="2:27" s="1" customFormat="1" ht="18.75" customHeight="1" x14ac:dyDescent="0.25">
      <c r="B3" s="28" t="s">
        <v>50</v>
      </c>
      <c r="C3" s="28" t="s">
        <v>51</v>
      </c>
      <c r="D3" s="28" t="s">
        <v>52</v>
      </c>
      <c r="E3" s="28" t="s">
        <v>53</v>
      </c>
      <c r="F3" s="28" t="s">
        <v>168</v>
      </c>
      <c r="G3" s="28" t="s">
        <v>70</v>
      </c>
      <c r="H3" s="28" t="s">
        <v>71</v>
      </c>
      <c r="I3" s="28" t="s">
        <v>72</v>
      </c>
      <c r="J3" s="28" t="s">
        <v>55</v>
      </c>
      <c r="K3" s="28" t="s">
        <v>31</v>
      </c>
      <c r="L3" s="28" t="s">
        <v>167</v>
      </c>
      <c r="M3" s="28" t="s">
        <v>54</v>
      </c>
      <c r="N3" s="28" t="s">
        <v>56</v>
      </c>
      <c r="O3" s="28" t="s">
        <v>57</v>
      </c>
      <c r="P3" s="28" t="s">
        <v>77</v>
      </c>
      <c r="Q3" s="28" t="s">
        <v>58</v>
      </c>
      <c r="R3" s="28" t="s">
        <v>59</v>
      </c>
      <c r="S3" s="28" t="s">
        <v>60</v>
      </c>
      <c r="T3" s="28" t="s">
        <v>61</v>
      </c>
      <c r="U3" s="28" t="s">
        <v>49</v>
      </c>
      <c r="V3" s="28" t="s">
        <v>62</v>
      </c>
      <c r="W3" s="28" t="s">
        <v>63</v>
      </c>
      <c r="X3" s="28" t="s">
        <v>65</v>
      </c>
      <c r="Y3" s="28" t="s">
        <v>64</v>
      </c>
      <c r="Z3" s="28" t="s">
        <v>66</v>
      </c>
      <c r="AA3" s="28" t="s">
        <v>48</v>
      </c>
    </row>
    <row r="4" spans="2:27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2:27" ht="15.75" x14ac:dyDescent="0.25">
      <c r="B5" s="11" t="s">
        <v>240</v>
      </c>
      <c r="C5" s="29" t="s">
        <v>68</v>
      </c>
      <c r="D5" s="46" t="s">
        <v>133</v>
      </c>
      <c r="E5" s="29" t="s">
        <v>69</v>
      </c>
      <c r="F5" s="10" t="s">
        <v>173</v>
      </c>
      <c r="G5" s="10" t="s">
        <v>192</v>
      </c>
      <c r="H5" s="30" t="s">
        <v>73</v>
      </c>
      <c r="I5" s="30" t="s">
        <v>74</v>
      </c>
      <c r="J5" s="31">
        <v>55000</v>
      </c>
      <c r="K5" s="10" t="s">
        <v>114</v>
      </c>
      <c r="L5" s="29" t="s">
        <v>75</v>
      </c>
      <c r="M5" s="10" t="s">
        <v>76</v>
      </c>
      <c r="N5" s="29" t="s">
        <v>75</v>
      </c>
      <c r="O5" s="29" t="s">
        <v>163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2:27" x14ac:dyDescent="0.25">
      <c r="B6" s="10"/>
      <c r="C6" s="29"/>
      <c r="D6" s="10"/>
      <c r="E6" s="29"/>
      <c r="F6" s="10"/>
      <c r="G6" s="10"/>
      <c r="H6" s="10"/>
      <c r="I6" s="10"/>
      <c r="J6" s="31"/>
      <c r="K6" s="10"/>
      <c r="L6" s="10"/>
      <c r="M6" s="10"/>
      <c r="N6" s="10"/>
      <c r="O6" s="10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2:27" x14ac:dyDescent="0.25">
      <c r="B7" s="11" t="s">
        <v>241</v>
      </c>
      <c r="C7" s="29" t="s">
        <v>161</v>
      </c>
      <c r="D7" s="10" t="s">
        <v>267</v>
      </c>
      <c r="E7" s="29" t="s">
        <v>162</v>
      </c>
      <c r="F7" s="10" t="s">
        <v>170</v>
      </c>
      <c r="G7" s="10" t="s">
        <v>17</v>
      </c>
      <c r="H7" s="10" t="s">
        <v>164</v>
      </c>
      <c r="I7" s="10" t="s">
        <v>166</v>
      </c>
      <c r="J7" s="31">
        <v>125000</v>
      </c>
      <c r="K7" s="1" t="s">
        <v>196</v>
      </c>
      <c r="L7" s="29" t="s">
        <v>75</v>
      </c>
      <c r="M7" s="10" t="s">
        <v>165</v>
      </c>
      <c r="N7" s="29" t="s">
        <v>75</v>
      </c>
      <c r="O7" s="29" t="s">
        <v>163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2:27" x14ac:dyDescent="0.25">
      <c r="B8" s="10"/>
      <c r="C8" s="29"/>
      <c r="D8" s="10"/>
      <c r="E8" s="29"/>
      <c r="F8" s="10"/>
      <c r="G8" s="10"/>
      <c r="H8" s="10"/>
      <c r="I8" s="10"/>
      <c r="J8" s="31"/>
      <c r="K8" s="10"/>
      <c r="L8" s="10"/>
      <c r="M8" s="10"/>
      <c r="N8" s="10"/>
      <c r="O8" s="10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2:27" x14ac:dyDescent="0.25">
      <c r="B9" s="11" t="s">
        <v>242</v>
      </c>
      <c r="C9" s="29" t="s">
        <v>161</v>
      </c>
      <c r="D9" s="10" t="s">
        <v>270</v>
      </c>
      <c r="E9" s="29" t="s">
        <v>162</v>
      </c>
      <c r="F9" s="10" t="s">
        <v>170</v>
      </c>
      <c r="G9" s="10" t="s">
        <v>17</v>
      </c>
      <c r="H9" s="10" t="s">
        <v>164</v>
      </c>
      <c r="I9" s="10" t="s">
        <v>166</v>
      </c>
      <c r="J9" s="31">
        <v>133000</v>
      </c>
      <c r="K9" s="1" t="s">
        <v>239</v>
      </c>
      <c r="L9" s="29" t="s">
        <v>75</v>
      </c>
      <c r="M9" s="10" t="s">
        <v>165</v>
      </c>
      <c r="N9" s="29" t="s">
        <v>75</v>
      </c>
      <c r="O9" s="29" t="s">
        <v>163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2:27" x14ac:dyDescent="0.25">
      <c r="B10" s="10"/>
      <c r="C10" s="29"/>
      <c r="D10" s="10"/>
      <c r="E10" s="29"/>
      <c r="F10" s="29"/>
      <c r="G10" s="10"/>
      <c r="H10" s="10"/>
      <c r="I10" s="10"/>
      <c r="J10" s="31"/>
      <c r="K10" s="10"/>
      <c r="L10" s="10"/>
      <c r="M10" s="10"/>
      <c r="N10" s="10"/>
      <c r="O10" s="10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2:27" x14ac:dyDescent="0.25">
      <c r="B11" s="10"/>
      <c r="C11" s="29"/>
      <c r="D11" s="29"/>
      <c r="E11" s="29"/>
      <c r="F11" s="29"/>
      <c r="G11" s="10"/>
      <c r="H11" s="10"/>
      <c r="I11" s="10"/>
      <c r="J11" s="31"/>
      <c r="K11" s="10"/>
      <c r="L11" s="10"/>
      <c r="M11" s="10"/>
      <c r="N11" s="10"/>
      <c r="O11" s="10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2:27" x14ac:dyDescent="0.25">
      <c r="B12" s="10"/>
      <c r="C12" s="29"/>
      <c r="D12" s="10"/>
      <c r="E12" s="29"/>
      <c r="F12" s="29"/>
      <c r="G12" s="10"/>
      <c r="H12" s="10"/>
      <c r="I12" s="10"/>
      <c r="J12" s="31"/>
      <c r="K12" s="10"/>
      <c r="L12" s="10"/>
      <c r="M12" s="10"/>
      <c r="N12" s="10"/>
      <c r="O12" s="10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2:27" x14ac:dyDescent="0.25">
      <c r="B13" s="10"/>
      <c r="C13" s="29"/>
      <c r="D13" s="10"/>
      <c r="E13" s="29"/>
      <c r="F13" s="29"/>
      <c r="G13" s="10"/>
      <c r="H13" s="10"/>
      <c r="I13" s="10"/>
      <c r="J13" s="31"/>
      <c r="K13" s="10"/>
      <c r="L13" s="10"/>
      <c r="M13" s="10"/>
      <c r="N13" s="10"/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2:27" x14ac:dyDescent="0.25">
      <c r="B14" s="10"/>
      <c r="C14" s="29"/>
      <c r="D14" s="10"/>
      <c r="E14" s="29"/>
      <c r="F14" s="29"/>
      <c r="G14" s="10"/>
      <c r="H14" s="10"/>
      <c r="I14" s="10"/>
      <c r="J14" s="31"/>
      <c r="K14" s="10"/>
      <c r="L14" s="10"/>
      <c r="M14" s="10"/>
      <c r="N14" s="10"/>
      <c r="O14" s="10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2:27" x14ac:dyDescent="0.25">
      <c r="B15" s="10"/>
      <c r="C15" s="29"/>
      <c r="D15" s="10"/>
      <c r="E15" s="29"/>
      <c r="F15" s="29"/>
      <c r="G15" s="10"/>
      <c r="H15" s="10"/>
      <c r="I15" s="10"/>
      <c r="J15" s="31"/>
      <c r="K15" s="10"/>
      <c r="L15" s="10"/>
      <c r="M15" s="10"/>
      <c r="N15" s="10"/>
      <c r="O15" s="10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2:27" x14ac:dyDescent="0.25">
      <c r="B16" s="10"/>
      <c r="C16" s="29"/>
      <c r="D16" s="10"/>
      <c r="E16" s="29"/>
      <c r="F16" s="29"/>
      <c r="G16" s="10"/>
      <c r="H16" s="10"/>
      <c r="I16" s="10"/>
      <c r="J16" s="31"/>
      <c r="K16" s="10"/>
      <c r="L16" s="10"/>
      <c r="M16" s="10"/>
      <c r="N16" s="10"/>
      <c r="O16" s="10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x14ac:dyDescent="0.25">
      <c r="B17" s="10"/>
      <c r="C17" s="29"/>
      <c r="D17" s="10"/>
      <c r="E17" s="29"/>
      <c r="F17" s="29"/>
      <c r="G17" s="10"/>
      <c r="H17" s="10"/>
      <c r="I17" s="10"/>
      <c r="J17" s="31"/>
      <c r="K17" s="10"/>
      <c r="L17" s="10"/>
      <c r="M17" s="10"/>
      <c r="N17" s="10"/>
      <c r="O17" s="10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x14ac:dyDescent="0.25">
      <c r="B18" s="10"/>
      <c r="C18" s="29"/>
      <c r="D18" s="10"/>
      <c r="E18" s="29"/>
      <c r="F18" s="29"/>
      <c r="G18" s="10"/>
      <c r="H18" s="10"/>
      <c r="I18" s="10"/>
      <c r="J18" s="31"/>
      <c r="K18" s="10"/>
      <c r="L18" s="10"/>
      <c r="M18" s="10"/>
      <c r="N18" s="10"/>
      <c r="O18" s="10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x14ac:dyDescent="0.25">
      <c r="B19" s="10"/>
      <c r="C19" s="29"/>
      <c r="D19" s="10"/>
      <c r="E19" s="29"/>
      <c r="F19" s="29"/>
      <c r="G19" s="10"/>
      <c r="H19" s="10"/>
      <c r="I19" s="10"/>
      <c r="J19" s="31"/>
      <c r="K19" s="10"/>
      <c r="L19" s="10"/>
      <c r="M19" s="10"/>
      <c r="N19" s="10"/>
      <c r="O19" s="10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x14ac:dyDescent="0.25">
      <c r="B20" s="10"/>
      <c r="C20" s="29"/>
      <c r="D20" s="10"/>
      <c r="E20" s="29"/>
      <c r="F20" s="29"/>
      <c r="G20" s="10"/>
      <c r="H20" s="10"/>
      <c r="I20" s="10"/>
      <c r="J20" s="31"/>
      <c r="K20" s="10"/>
      <c r="L20" s="10"/>
      <c r="M20" s="10"/>
      <c r="N20" s="10"/>
      <c r="O20" s="10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x14ac:dyDescent="0.25">
      <c r="B21" s="10"/>
      <c r="C21" s="29"/>
      <c r="D21" s="10"/>
      <c r="E21" s="29"/>
      <c r="F21" s="29"/>
      <c r="G21" s="10"/>
      <c r="H21" s="10"/>
      <c r="I21" s="10"/>
      <c r="J21" s="31"/>
      <c r="K21" s="10"/>
      <c r="L21" s="10"/>
      <c r="M21" s="10"/>
      <c r="N21" s="10"/>
      <c r="O21" s="10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x14ac:dyDescent="0.25">
      <c r="B22" s="10"/>
      <c r="C22" s="29"/>
      <c r="D22" s="10"/>
      <c r="E22" s="29"/>
      <c r="F22" s="29"/>
      <c r="G22" s="10"/>
      <c r="H22" s="10"/>
      <c r="I22" s="10"/>
      <c r="J22" s="31"/>
      <c r="K22" s="10"/>
      <c r="L22" s="10"/>
      <c r="M22" s="10"/>
      <c r="N22" s="10"/>
      <c r="O22" s="10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x14ac:dyDescent="0.25">
      <c r="B23" s="10"/>
      <c r="C23" s="29"/>
      <c r="D23" s="10"/>
      <c r="E23" s="29"/>
      <c r="F23" s="29"/>
      <c r="G23" s="10"/>
      <c r="H23" s="10"/>
      <c r="I23" s="10"/>
      <c r="J23" s="31"/>
      <c r="K23" s="10"/>
      <c r="L23" s="10"/>
      <c r="M23" s="10"/>
      <c r="N23" s="10"/>
      <c r="O23" s="1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x14ac:dyDescent="0.25">
      <c r="B24" s="10"/>
      <c r="C24" s="29"/>
      <c r="D24" s="10"/>
      <c r="E24" s="29"/>
      <c r="F24" s="29"/>
      <c r="G24" s="10"/>
      <c r="H24" s="10"/>
      <c r="I24" s="10"/>
      <c r="J24" s="31"/>
      <c r="K24" s="10"/>
      <c r="L24" s="10"/>
      <c r="M24" s="10"/>
      <c r="N24" s="10"/>
      <c r="O24" s="10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x14ac:dyDescent="0.25">
      <c r="B25" s="10"/>
      <c r="C25" s="29"/>
      <c r="D25" s="10"/>
      <c r="E25" s="29"/>
      <c r="F25" s="29"/>
      <c r="G25" s="10"/>
      <c r="H25" s="10"/>
      <c r="I25" s="10"/>
      <c r="J25" s="31"/>
      <c r="K25" s="10"/>
      <c r="L25" s="10"/>
      <c r="M25" s="10"/>
      <c r="N25" s="10"/>
      <c r="O25" s="10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x14ac:dyDescent="0.25">
      <c r="B26" s="10"/>
      <c r="C26" s="29"/>
      <c r="D26" s="10"/>
      <c r="E26" s="29"/>
      <c r="F26" s="29"/>
      <c r="G26" s="10"/>
      <c r="H26" s="10"/>
      <c r="I26" s="10"/>
      <c r="J26" s="31"/>
      <c r="K26" s="10"/>
      <c r="L26" s="10"/>
      <c r="M26" s="10"/>
      <c r="N26" s="10"/>
      <c r="O26" s="10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x14ac:dyDescent="0.25">
      <c r="B27" s="10"/>
      <c r="C27" s="29"/>
      <c r="D27" s="10"/>
      <c r="E27" s="29"/>
      <c r="F27" s="29"/>
      <c r="G27" s="10"/>
      <c r="H27" s="10"/>
      <c r="I27" s="10"/>
      <c r="J27" s="31"/>
      <c r="K27" s="10"/>
      <c r="L27" s="10"/>
      <c r="M27" s="10"/>
      <c r="N27" s="10"/>
      <c r="O27" s="10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x14ac:dyDescent="0.25">
      <c r="B28" s="10"/>
      <c r="C28" s="29"/>
      <c r="D28" s="10"/>
      <c r="E28" s="29"/>
      <c r="F28" s="29"/>
      <c r="G28" s="10"/>
      <c r="H28" s="10"/>
      <c r="I28" s="10"/>
      <c r="J28" s="31"/>
      <c r="K28" s="10"/>
      <c r="L28" s="10"/>
      <c r="M28" s="10"/>
      <c r="N28" s="10"/>
      <c r="O28" s="10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x14ac:dyDescent="0.25">
      <c r="B29" s="10"/>
      <c r="C29" s="29"/>
      <c r="D29" s="10"/>
      <c r="E29" s="29"/>
      <c r="F29" s="29"/>
      <c r="G29" s="10"/>
      <c r="H29" s="10"/>
      <c r="I29" s="10"/>
      <c r="J29" s="31"/>
      <c r="K29" s="10"/>
      <c r="L29" s="10"/>
      <c r="M29" s="10"/>
      <c r="N29" s="10"/>
      <c r="O29" s="10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x14ac:dyDescent="0.25">
      <c r="B30" s="10"/>
      <c r="C30" s="29"/>
      <c r="D30" s="10"/>
      <c r="E30" s="29"/>
      <c r="F30" s="29"/>
      <c r="G30" s="10"/>
      <c r="H30" s="10"/>
      <c r="I30" s="10"/>
      <c r="J30" s="31"/>
      <c r="K30" s="10"/>
      <c r="L30" s="10"/>
      <c r="M30" s="10"/>
      <c r="N30" s="10"/>
      <c r="O30" s="10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x14ac:dyDescent="0.25">
      <c r="B31" s="10"/>
      <c r="C31" s="29"/>
      <c r="D31" s="10"/>
      <c r="E31" s="29"/>
      <c r="F31" s="29"/>
      <c r="G31" s="10"/>
      <c r="H31" s="10"/>
      <c r="I31" s="10"/>
      <c r="J31" s="31"/>
      <c r="K31" s="10"/>
      <c r="L31" s="10"/>
      <c r="M31" s="10"/>
      <c r="N31" s="10"/>
      <c r="O31" s="10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x14ac:dyDescent="0.25">
      <c r="B32" s="10"/>
      <c r="C32" s="29"/>
      <c r="D32" s="10"/>
      <c r="E32" s="29"/>
      <c r="F32" s="29"/>
      <c r="G32" s="10"/>
      <c r="H32" s="10"/>
      <c r="I32" s="10"/>
      <c r="J32" s="31"/>
      <c r="K32" s="10"/>
      <c r="L32" s="10"/>
      <c r="M32" s="10"/>
      <c r="N32" s="10"/>
      <c r="O32" s="10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x14ac:dyDescent="0.25">
      <c r="B33" s="10"/>
      <c r="C33" s="29"/>
      <c r="D33" s="10"/>
      <c r="E33" s="29"/>
      <c r="F33" s="29"/>
      <c r="G33" s="10"/>
      <c r="H33" s="10"/>
      <c r="I33" s="10"/>
      <c r="J33" s="31"/>
      <c r="K33" s="10"/>
      <c r="L33" s="10"/>
      <c r="M33" s="10"/>
      <c r="N33" s="10"/>
      <c r="O33" s="10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x14ac:dyDescent="0.25">
      <c r="B34" s="10"/>
      <c r="C34" s="29"/>
      <c r="D34" s="10"/>
      <c r="E34" s="29"/>
      <c r="F34" s="29"/>
      <c r="G34" s="10"/>
      <c r="H34" s="10"/>
      <c r="I34" s="10"/>
      <c r="J34" s="31"/>
      <c r="K34" s="10"/>
      <c r="L34" s="10"/>
      <c r="M34" s="10"/>
      <c r="N34" s="10"/>
      <c r="O34" s="10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x14ac:dyDescent="0.25">
      <c r="B35" s="10"/>
      <c r="C35" s="29"/>
      <c r="D35" s="10"/>
      <c r="E35" s="29"/>
      <c r="F35" s="29"/>
      <c r="G35" s="10"/>
      <c r="H35" s="10"/>
      <c r="I35" s="10"/>
      <c r="J35" s="31"/>
      <c r="K35" s="10"/>
      <c r="L35" s="10"/>
      <c r="M35" s="10"/>
      <c r="N35" s="10"/>
      <c r="O35" s="10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x14ac:dyDescent="0.25">
      <c r="B36" s="10"/>
      <c r="C36" s="29"/>
      <c r="D36" s="10"/>
      <c r="E36" s="29"/>
      <c r="F36" s="29"/>
      <c r="G36" s="10"/>
      <c r="H36" s="10"/>
      <c r="I36" s="10"/>
      <c r="J36" s="31"/>
      <c r="K36" s="10"/>
      <c r="L36" s="10"/>
      <c r="M36" s="10"/>
      <c r="N36" s="10"/>
      <c r="O36" s="1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x14ac:dyDescent="0.25">
      <c r="B37" s="10"/>
      <c r="C37" s="29"/>
      <c r="D37" s="10"/>
      <c r="E37" s="29"/>
      <c r="F37" s="29"/>
      <c r="G37" s="10"/>
      <c r="H37" s="10"/>
      <c r="I37" s="10"/>
      <c r="J37" s="31"/>
      <c r="K37" s="10"/>
      <c r="L37" s="10"/>
      <c r="M37" s="10"/>
      <c r="N37" s="10"/>
      <c r="O37" s="1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x14ac:dyDescent="0.25">
      <c r="B38" s="10"/>
      <c r="C38" s="29"/>
      <c r="D38" s="10"/>
      <c r="E38" s="29"/>
      <c r="F38" s="29"/>
      <c r="G38" s="10"/>
      <c r="H38" s="10"/>
      <c r="I38" s="10"/>
      <c r="J38" s="31"/>
      <c r="K38" s="10"/>
      <c r="L38" s="10"/>
      <c r="M38" s="10"/>
      <c r="N38" s="10"/>
      <c r="O38" s="1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x14ac:dyDescent="0.25">
      <c r="B39" s="10"/>
      <c r="C39" s="29"/>
      <c r="D39" s="10"/>
      <c r="E39" s="29"/>
      <c r="F39" s="29"/>
      <c r="G39" s="10"/>
      <c r="H39" s="10"/>
      <c r="I39" s="10"/>
      <c r="J39" s="31"/>
      <c r="K39" s="10"/>
      <c r="L39" s="10"/>
      <c r="M39" s="10"/>
      <c r="N39" s="10"/>
      <c r="O39" s="1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x14ac:dyDescent="0.25">
      <c r="B40" s="10"/>
      <c r="C40" s="29"/>
      <c r="D40" s="10"/>
      <c r="E40" s="29"/>
      <c r="F40" s="29"/>
      <c r="G40" s="10"/>
      <c r="H40" s="10"/>
      <c r="I40" s="10"/>
      <c r="J40" s="31"/>
      <c r="K40" s="10"/>
      <c r="L40" s="10"/>
      <c r="M40" s="10"/>
      <c r="N40" s="10"/>
      <c r="O40" s="10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x14ac:dyDescent="0.25">
      <c r="B41" s="10"/>
      <c r="C41" s="29"/>
      <c r="D41" s="10"/>
      <c r="E41" s="29"/>
      <c r="F41" s="29"/>
      <c r="G41" s="10"/>
      <c r="H41" s="10"/>
      <c r="I41" s="10"/>
      <c r="J41" s="31"/>
      <c r="K41" s="10"/>
      <c r="L41" s="10"/>
      <c r="M41" s="10"/>
      <c r="N41" s="10"/>
      <c r="O41" s="10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x14ac:dyDescent="0.25">
      <c r="B42" s="10"/>
      <c r="C42" s="29"/>
      <c r="D42" s="10"/>
      <c r="E42" s="29"/>
      <c r="F42" s="29"/>
      <c r="G42" s="10"/>
      <c r="H42" s="10"/>
      <c r="I42" s="10"/>
      <c r="J42" s="31"/>
      <c r="K42" s="10"/>
      <c r="L42" s="10"/>
      <c r="M42" s="10"/>
      <c r="N42" s="10"/>
      <c r="O42" s="10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x14ac:dyDescent="0.25">
      <c r="B43" s="10"/>
      <c r="C43" s="29"/>
      <c r="D43" s="10"/>
      <c r="E43" s="29"/>
      <c r="F43" s="29"/>
      <c r="G43" s="10"/>
      <c r="H43" s="10"/>
      <c r="I43" s="10"/>
      <c r="J43" s="31"/>
      <c r="K43" s="10"/>
      <c r="L43" s="10"/>
      <c r="M43" s="10"/>
      <c r="N43" s="10"/>
      <c r="O43" s="10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x14ac:dyDescent="0.25">
      <c r="B44" s="10"/>
      <c r="C44" s="29"/>
      <c r="D44" s="10"/>
      <c r="E44" s="29"/>
      <c r="F44" s="29"/>
      <c r="G44" s="10"/>
      <c r="H44" s="10"/>
      <c r="I44" s="10"/>
      <c r="J44" s="31"/>
      <c r="K44" s="10"/>
      <c r="L44" s="10"/>
      <c r="M44" s="10"/>
      <c r="N44" s="10"/>
      <c r="O44" s="10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x14ac:dyDescent="0.25">
      <c r="B45" s="10"/>
      <c r="C45" s="29"/>
      <c r="D45" s="10"/>
      <c r="E45" s="29"/>
      <c r="F45" s="29"/>
      <c r="G45" s="10"/>
      <c r="H45" s="10"/>
      <c r="I45" s="10"/>
      <c r="J45" s="31"/>
      <c r="K45" s="10"/>
      <c r="L45" s="10"/>
      <c r="M45" s="10"/>
      <c r="N45" s="10"/>
      <c r="O45" s="10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x14ac:dyDescent="0.25">
      <c r="B46" s="10"/>
      <c r="C46" s="29"/>
      <c r="D46" s="10"/>
      <c r="E46" s="29"/>
      <c r="F46" s="29"/>
      <c r="G46" s="10"/>
      <c r="H46" s="10"/>
      <c r="I46" s="10"/>
      <c r="J46" s="31"/>
      <c r="K46" s="10"/>
      <c r="L46" s="10"/>
      <c r="M46" s="10"/>
      <c r="N46" s="10"/>
      <c r="O46" s="10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x14ac:dyDescent="0.25">
      <c r="B47" s="10"/>
      <c r="C47" s="29"/>
      <c r="D47" s="10"/>
      <c r="E47" s="29"/>
      <c r="F47" s="29"/>
      <c r="G47" s="10"/>
      <c r="H47" s="10"/>
      <c r="I47" s="10"/>
      <c r="J47" s="31"/>
      <c r="K47" s="10"/>
      <c r="L47" s="10"/>
      <c r="M47" s="10"/>
      <c r="N47" s="10"/>
      <c r="O47" s="10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x14ac:dyDescent="0.25">
      <c r="B48" s="10"/>
      <c r="C48" s="29"/>
      <c r="D48" s="10"/>
      <c r="E48" s="29"/>
      <c r="F48" s="29"/>
      <c r="G48" s="10"/>
      <c r="H48" s="10"/>
      <c r="I48" s="10"/>
      <c r="J48" s="31"/>
      <c r="K48" s="10"/>
      <c r="L48" s="10"/>
      <c r="M48" s="10"/>
      <c r="N48" s="10"/>
      <c r="O48" s="10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x14ac:dyDescent="0.25">
      <c r="B49" s="10"/>
      <c r="C49" s="29"/>
      <c r="D49" s="10"/>
      <c r="E49" s="29"/>
      <c r="F49" s="29"/>
      <c r="G49" s="10"/>
      <c r="H49" s="10"/>
      <c r="I49" s="10"/>
      <c r="J49" s="31"/>
      <c r="K49" s="10"/>
      <c r="L49" s="10"/>
      <c r="M49" s="10"/>
      <c r="N49" s="10"/>
      <c r="O49" s="10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x14ac:dyDescent="0.25">
      <c r="B50" s="10"/>
      <c r="C50" s="29"/>
      <c r="D50" s="10"/>
      <c r="E50" s="29"/>
      <c r="F50" s="29"/>
      <c r="G50" s="10"/>
      <c r="H50" s="10"/>
      <c r="I50" s="10"/>
      <c r="J50" s="31"/>
      <c r="K50" s="10"/>
      <c r="L50" s="10"/>
      <c r="M50" s="10"/>
      <c r="N50" s="10"/>
      <c r="O50" s="10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x14ac:dyDescent="0.25">
      <c r="B51" s="10"/>
      <c r="C51" s="29"/>
      <c r="D51" s="10"/>
      <c r="E51" s="29"/>
      <c r="F51" s="29"/>
      <c r="G51" s="10"/>
      <c r="H51" s="10"/>
      <c r="I51" s="10"/>
      <c r="J51" s="31"/>
      <c r="K51" s="10"/>
      <c r="L51" s="10"/>
      <c r="M51" s="10"/>
      <c r="N51" s="10"/>
      <c r="O51" s="10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x14ac:dyDescent="0.25">
      <c r="B52" s="10"/>
      <c r="C52" s="29"/>
      <c r="D52" s="10"/>
      <c r="E52" s="29"/>
      <c r="F52" s="29"/>
      <c r="G52" s="10"/>
      <c r="H52" s="10"/>
      <c r="I52" s="10"/>
      <c r="J52" s="31"/>
      <c r="K52" s="10"/>
      <c r="L52" s="10"/>
      <c r="M52" s="10"/>
      <c r="N52" s="10"/>
      <c r="O52" s="10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x14ac:dyDescent="0.25">
      <c r="B53" s="10"/>
      <c r="C53" s="29"/>
      <c r="D53" s="10"/>
      <c r="E53" s="29"/>
      <c r="F53" s="29"/>
      <c r="G53" s="10"/>
      <c r="H53" s="10"/>
      <c r="I53" s="10"/>
      <c r="J53" s="31"/>
      <c r="K53" s="10"/>
      <c r="L53" s="10"/>
      <c r="M53" s="10"/>
      <c r="N53" s="10"/>
      <c r="O53" s="10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x14ac:dyDescent="0.25">
      <c r="B54" s="10"/>
      <c r="C54" s="29"/>
      <c r="D54" s="10"/>
      <c r="E54" s="29"/>
      <c r="F54" s="29"/>
      <c r="G54" s="10"/>
      <c r="H54" s="10"/>
      <c r="I54" s="10"/>
      <c r="J54" s="31"/>
      <c r="K54" s="10"/>
      <c r="L54" s="10"/>
      <c r="M54" s="10"/>
      <c r="N54" s="10"/>
      <c r="O54" s="10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x14ac:dyDescent="0.25">
      <c r="B55" s="10"/>
      <c r="C55" s="29"/>
      <c r="D55" s="10"/>
      <c r="E55" s="29"/>
      <c r="F55" s="29"/>
      <c r="G55" s="10"/>
      <c r="H55" s="10"/>
      <c r="I55" s="10"/>
      <c r="J55" s="31"/>
      <c r="K55" s="10"/>
      <c r="L55" s="10"/>
      <c r="M55" s="10"/>
      <c r="N55" s="10"/>
      <c r="O55" s="10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x14ac:dyDescent="0.25">
      <c r="B56" s="10"/>
      <c r="C56" s="29"/>
      <c r="D56" s="10"/>
      <c r="E56" s="29"/>
      <c r="F56" s="29"/>
      <c r="G56" s="10"/>
      <c r="H56" s="10"/>
      <c r="I56" s="10"/>
      <c r="J56" s="31"/>
      <c r="K56" s="10"/>
      <c r="L56" s="10"/>
      <c r="M56" s="10"/>
      <c r="N56" s="10"/>
      <c r="O56" s="10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x14ac:dyDescent="0.25">
      <c r="B57" s="10"/>
      <c r="C57" s="29"/>
      <c r="D57" s="10"/>
      <c r="E57" s="29"/>
      <c r="F57" s="29"/>
      <c r="G57" s="10"/>
      <c r="H57" s="10"/>
      <c r="I57" s="10"/>
      <c r="J57" s="31"/>
      <c r="K57" s="10"/>
      <c r="L57" s="10"/>
      <c r="M57" s="10"/>
      <c r="N57" s="10"/>
      <c r="O57" s="10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x14ac:dyDescent="0.25">
      <c r="B58" s="10"/>
      <c r="C58" s="29"/>
      <c r="D58" s="10"/>
      <c r="E58" s="29"/>
      <c r="F58" s="29"/>
      <c r="G58" s="10"/>
      <c r="H58" s="10"/>
      <c r="I58" s="10"/>
      <c r="J58" s="31"/>
      <c r="K58" s="10"/>
      <c r="L58" s="10"/>
      <c r="M58" s="10"/>
      <c r="N58" s="10"/>
      <c r="O58" s="10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x14ac:dyDescent="0.25">
      <c r="B59" s="10"/>
      <c r="C59" s="29"/>
      <c r="D59" s="10"/>
      <c r="E59" s="29"/>
      <c r="F59" s="29"/>
      <c r="G59" s="10"/>
      <c r="H59" s="10"/>
      <c r="I59" s="10"/>
      <c r="J59" s="31"/>
      <c r="K59" s="10"/>
      <c r="L59" s="10"/>
      <c r="M59" s="10"/>
      <c r="N59" s="10"/>
      <c r="O59" s="10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x14ac:dyDescent="0.25">
      <c r="B60" s="10"/>
      <c r="C60" s="29"/>
      <c r="D60" s="10"/>
      <c r="E60" s="29"/>
      <c r="F60" s="29"/>
      <c r="G60" s="10"/>
      <c r="H60" s="10"/>
      <c r="I60" s="10"/>
      <c r="J60" s="31"/>
      <c r="K60" s="10"/>
      <c r="L60" s="10"/>
      <c r="M60" s="10"/>
      <c r="N60" s="10"/>
      <c r="O60" s="10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x14ac:dyDescent="0.25">
      <c r="B61" s="10"/>
      <c r="C61" s="29"/>
      <c r="D61" s="10"/>
      <c r="E61" s="29"/>
      <c r="F61" s="29"/>
      <c r="G61" s="10"/>
      <c r="H61" s="10"/>
      <c r="I61" s="10"/>
      <c r="J61" s="31"/>
      <c r="K61" s="10"/>
      <c r="L61" s="10"/>
      <c r="M61" s="10"/>
      <c r="N61" s="10"/>
      <c r="O61" s="10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x14ac:dyDescent="0.25">
      <c r="B62" s="10"/>
      <c r="C62" s="29"/>
      <c r="D62" s="10"/>
      <c r="E62" s="29"/>
      <c r="F62" s="29"/>
      <c r="G62" s="10"/>
      <c r="H62" s="10"/>
      <c r="I62" s="10"/>
      <c r="J62" s="31"/>
      <c r="K62" s="10"/>
      <c r="L62" s="10"/>
      <c r="M62" s="10"/>
      <c r="N62" s="10"/>
      <c r="O62" s="10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x14ac:dyDescent="0.25">
      <c r="B63" s="10"/>
      <c r="C63" s="29"/>
      <c r="D63" s="10"/>
      <c r="E63" s="29"/>
      <c r="F63" s="29"/>
      <c r="G63" s="10"/>
      <c r="H63" s="10"/>
      <c r="I63" s="10"/>
      <c r="J63" s="31"/>
      <c r="K63" s="10"/>
      <c r="L63" s="10"/>
      <c r="M63" s="10"/>
      <c r="N63" s="10"/>
      <c r="O63" s="10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x14ac:dyDescent="0.25">
      <c r="B64" s="10"/>
      <c r="C64" s="29"/>
      <c r="D64" s="10"/>
      <c r="E64" s="29"/>
      <c r="F64" s="29"/>
      <c r="G64" s="10"/>
      <c r="H64" s="10"/>
      <c r="I64" s="10"/>
      <c r="J64" s="31"/>
      <c r="K64" s="10"/>
      <c r="L64" s="10"/>
      <c r="M64" s="10"/>
      <c r="N64" s="10"/>
      <c r="O64" s="10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x14ac:dyDescent="0.25">
      <c r="B65" s="10"/>
      <c r="C65" s="29"/>
      <c r="D65" s="10"/>
      <c r="E65" s="29"/>
      <c r="F65" s="29"/>
      <c r="G65" s="10"/>
      <c r="H65" s="10"/>
      <c r="I65" s="10"/>
      <c r="J65" s="31"/>
      <c r="K65" s="10"/>
      <c r="L65" s="10"/>
      <c r="M65" s="10"/>
      <c r="N65" s="10"/>
      <c r="O65" s="10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x14ac:dyDescent="0.25">
      <c r="B66" s="10"/>
      <c r="C66" s="29"/>
      <c r="D66" s="10"/>
      <c r="E66" s="29"/>
      <c r="F66" s="29"/>
      <c r="G66" s="10"/>
      <c r="H66" s="10"/>
      <c r="I66" s="10"/>
      <c r="J66" s="31"/>
      <c r="K66" s="10"/>
      <c r="L66" s="10"/>
      <c r="M66" s="10"/>
      <c r="N66" s="10"/>
      <c r="O66" s="10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x14ac:dyDescent="0.25">
      <c r="B67" s="10"/>
      <c r="C67" s="29"/>
      <c r="D67" s="10"/>
      <c r="E67" s="29"/>
      <c r="F67" s="29"/>
      <c r="G67" s="10"/>
      <c r="H67" s="10"/>
      <c r="I67" s="10"/>
      <c r="J67" s="31"/>
      <c r="K67" s="10"/>
      <c r="L67" s="10"/>
      <c r="M67" s="10"/>
      <c r="N67" s="10"/>
      <c r="O67" s="10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x14ac:dyDescent="0.25">
      <c r="B68" s="10"/>
      <c r="C68" s="29"/>
      <c r="D68" s="10"/>
      <c r="E68" s="29"/>
      <c r="F68" s="29"/>
      <c r="G68" s="10"/>
      <c r="H68" s="10"/>
      <c r="I68" s="10"/>
      <c r="J68" s="31"/>
      <c r="K68" s="10"/>
      <c r="L68" s="10"/>
      <c r="M68" s="10"/>
      <c r="N68" s="10"/>
      <c r="O68" s="10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x14ac:dyDescent="0.25">
      <c r="B69" s="10"/>
      <c r="C69" s="29"/>
      <c r="D69" s="10"/>
      <c r="E69" s="29"/>
      <c r="F69" s="29"/>
      <c r="G69" s="10"/>
      <c r="H69" s="10"/>
      <c r="I69" s="10"/>
      <c r="J69" s="31"/>
      <c r="K69" s="10"/>
      <c r="L69" s="10"/>
      <c r="M69" s="10"/>
      <c r="N69" s="10"/>
      <c r="O69" s="10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x14ac:dyDescent="0.25">
      <c r="B70" s="10"/>
      <c r="C70" s="29"/>
      <c r="D70" s="10"/>
      <c r="E70" s="29"/>
      <c r="F70" s="29"/>
      <c r="G70" s="10"/>
      <c r="H70" s="10"/>
      <c r="I70" s="10"/>
      <c r="J70" s="31"/>
      <c r="K70" s="10"/>
      <c r="L70" s="10"/>
      <c r="M70" s="10"/>
      <c r="N70" s="10"/>
      <c r="O70" s="10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x14ac:dyDescent="0.25">
      <c r="B71" s="10"/>
      <c r="C71" s="29"/>
      <c r="D71" s="10"/>
      <c r="E71" s="29"/>
      <c r="F71" s="29"/>
      <c r="G71" s="10"/>
      <c r="H71" s="10"/>
      <c r="I71" s="10"/>
      <c r="J71" s="31"/>
      <c r="K71" s="10"/>
      <c r="L71" s="10"/>
      <c r="M71" s="10"/>
      <c r="N71" s="10"/>
      <c r="O71" s="10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x14ac:dyDescent="0.25">
      <c r="B72" s="10"/>
      <c r="C72" s="29"/>
      <c r="D72" s="10"/>
      <c r="E72" s="29"/>
      <c r="F72" s="29"/>
      <c r="G72" s="10"/>
      <c r="H72" s="10"/>
      <c r="I72" s="10"/>
      <c r="J72" s="31"/>
      <c r="K72" s="10"/>
      <c r="L72" s="10"/>
      <c r="M72" s="10"/>
      <c r="N72" s="10"/>
      <c r="O72" s="10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x14ac:dyDescent="0.25">
      <c r="B73" s="10"/>
      <c r="C73" s="29"/>
      <c r="D73" s="10"/>
      <c r="E73" s="29"/>
      <c r="F73" s="29"/>
      <c r="G73" s="10"/>
      <c r="H73" s="10"/>
      <c r="I73" s="10"/>
      <c r="J73" s="31"/>
      <c r="K73" s="10"/>
      <c r="L73" s="10"/>
      <c r="M73" s="10"/>
      <c r="N73" s="10"/>
      <c r="O73" s="10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x14ac:dyDescent="0.25">
      <c r="B74" s="10"/>
      <c r="C74" s="29"/>
      <c r="D74" s="10"/>
      <c r="E74" s="29"/>
      <c r="F74" s="29"/>
      <c r="G74" s="10"/>
      <c r="H74" s="10"/>
      <c r="I74" s="10"/>
      <c r="J74" s="31"/>
      <c r="K74" s="10"/>
      <c r="L74" s="10"/>
      <c r="M74" s="10"/>
      <c r="N74" s="10"/>
      <c r="O74" s="10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x14ac:dyDescent="0.25">
      <c r="B75" s="10"/>
      <c r="C75" s="29"/>
      <c r="D75" s="10"/>
      <c r="E75" s="29"/>
      <c r="F75" s="29"/>
      <c r="G75" s="10"/>
      <c r="H75" s="10"/>
      <c r="I75" s="10"/>
      <c r="J75" s="31"/>
      <c r="K75" s="10"/>
      <c r="L75" s="10"/>
      <c r="M75" s="10"/>
      <c r="N75" s="10"/>
      <c r="O75" s="10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x14ac:dyDescent="0.25">
      <c r="B76" s="10"/>
      <c r="C76" s="29"/>
      <c r="D76" s="10"/>
      <c r="E76" s="29"/>
      <c r="F76" s="29"/>
      <c r="G76" s="10"/>
      <c r="H76" s="10"/>
      <c r="I76" s="10"/>
      <c r="J76" s="31"/>
      <c r="K76" s="10"/>
      <c r="L76" s="10"/>
      <c r="M76" s="10"/>
      <c r="N76" s="10"/>
      <c r="O76" s="10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x14ac:dyDescent="0.25">
      <c r="B77" s="10"/>
      <c r="C77" s="29"/>
      <c r="D77" s="10"/>
      <c r="E77" s="29"/>
      <c r="F77" s="29"/>
      <c r="G77" s="10"/>
      <c r="H77" s="10"/>
      <c r="I77" s="10"/>
      <c r="J77" s="31"/>
      <c r="K77" s="10"/>
      <c r="L77" s="10"/>
      <c r="M77" s="10"/>
      <c r="N77" s="10"/>
      <c r="O77" s="10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x14ac:dyDescent="0.25">
      <c r="B78" s="10"/>
      <c r="C78" s="29"/>
      <c r="D78" s="10"/>
      <c r="E78" s="29"/>
      <c r="F78" s="29"/>
      <c r="G78" s="10"/>
      <c r="H78" s="10"/>
      <c r="I78" s="10"/>
      <c r="J78" s="31"/>
      <c r="K78" s="10"/>
      <c r="L78" s="10"/>
      <c r="M78" s="10"/>
      <c r="N78" s="10"/>
      <c r="O78" s="1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x14ac:dyDescent="0.25">
      <c r="B79" s="10"/>
      <c r="C79" s="29"/>
      <c r="D79" s="10"/>
      <c r="E79" s="29"/>
      <c r="F79" s="29"/>
      <c r="G79" s="10"/>
      <c r="H79" s="10"/>
      <c r="I79" s="10"/>
      <c r="J79" s="31"/>
      <c r="K79" s="10"/>
      <c r="L79" s="10"/>
      <c r="M79" s="10"/>
      <c r="N79" s="10"/>
      <c r="O79" s="1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x14ac:dyDescent="0.25">
      <c r="B80" s="10"/>
      <c r="C80" s="29"/>
      <c r="D80" s="10"/>
      <c r="E80" s="29"/>
      <c r="F80" s="29"/>
      <c r="G80" s="10"/>
      <c r="H80" s="10"/>
      <c r="I80" s="10"/>
      <c r="J80" s="31"/>
      <c r="K80" s="10"/>
      <c r="L80" s="10"/>
      <c r="M80" s="10"/>
      <c r="N80" s="10"/>
      <c r="O80" s="1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x14ac:dyDescent="0.25">
      <c r="B81" s="10"/>
      <c r="C81" s="29"/>
      <c r="D81" s="10"/>
      <c r="E81" s="29"/>
      <c r="F81" s="29"/>
      <c r="G81" s="10"/>
      <c r="H81" s="10"/>
      <c r="I81" s="10"/>
      <c r="J81" s="31"/>
      <c r="K81" s="10"/>
      <c r="L81" s="10"/>
      <c r="M81" s="10"/>
      <c r="N81" s="10"/>
      <c r="O81" s="1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x14ac:dyDescent="0.25">
      <c r="B82" s="10"/>
      <c r="C82" s="29"/>
      <c r="D82" s="10"/>
      <c r="E82" s="29"/>
      <c r="F82" s="29"/>
      <c r="G82" s="10"/>
      <c r="H82" s="10"/>
      <c r="I82" s="10"/>
      <c r="J82" s="31"/>
      <c r="K82" s="10"/>
      <c r="L82" s="10"/>
      <c r="M82" s="10"/>
      <c r="N82" s="10"/>
      <c r="O82" s="10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x14ac:dyDescent="0.25">
      <c r="B83" s="10"/>
      <c r="C83" s="29"/>
      <c r="D83" s="10"/>
      <c r="E83" s="29"/>
      <c r="F83" s="29"/>
      <c r="G83" s="10"/>
      <c r="H83" s="10"/>
      <c r="I83" s="10"/>
      <c r="J83" s="31"/>
      <c r="K83" s="10"/>
      <c r="L83" s="10"/>
      <c r="M83" s="10"/>
      <c r="N83" s="10"/>
      <c r="O83" s="10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x14ac:dyDescent="0.25">
      <c r="B84" s="10"/>
      <c r="C84" s="29"/>
      <c r="D84" s="10"/>
      <c r="E84" s="29"/>
      <c r="F84" s="29"/>
      <c r="G84" s="10"/>
      <c r="H84" s="10"/>
      <c r="I84" s="10"/>
      <c r="J84" s="31"/>
      <c r="K84" s="10"/>
      <c r="L84" s="10"/>
      <c r="M84" s="10"/>
      <c r="N84" s="10"/>
      <c r="O84" s="10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x14ac:dyDescent="0.25">
      <c r="B85" s="10"/>
      <c r="C85" s="29"/>
      <c r="D85" s="10"/>
      <c r="E85" s="29"/>
      <c r="F85" s="29"/>
      <c r="G85" s="10"/>
      <c r="H85" s="10"/>
      <c r="I85" s="10"/>
      <c r="J85" s="31"/>
      <c r="K85" s="10"/>
      <c r="L85" s="10"/>
      <c r="M85" s="10"/>
      <c r="N85" s="10"/>
      <c r="O85" s="10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x14ac:dyDescent="0.25">
      <c r="B86" s="10"/>
      <c r="C86" s="29"/>
      <c r="D86" s="10"/>
      <c r="E86" s="29"/>
      <c r="F86" s="29"/>
      <c r="G86" s="10"/>
      <c r="H86" s="10"/>
      <c r="I86" s="10"/>
      <c r="J86" s="31"/>
      <c r="K86" s="10"/>
      <c r="L86" s="10"/>
      <c r="M86" s="10"/>
      <c r="N86" s="10"/>
      <c r="O86" s="10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x14ac:dyDescent="0.25">
      <c r="B87" s="10"/>
      <c r="C87" s="29"/>
      <c r="D87" s="10"/>
      <c r="E87" s="29"/>
      <c r="F87" s="29"/>
      <c r="G87" s="10"/>
      <c r="H87" s="10"/>
      <c r="I87" s="10"/>
      <c r="J87" s="31"/>
      <c r="K87" s="10"/>
      <c r="L87" s="10"/>
      <c r="M87" s="10"/>
      <c r="N87" s="10"/>
      <c r="O87" s="10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x14ac:dyDescent="0.25">
      <c r="B88" s="10"/>
      <c r="C88" s="29"/>
      <c r="D88" s="10"/>
      <c r="E88" s="29"/>
      <c r="F88" s="29"/>
      <c r="G88" s="10"/>
      <c r="H88" s="10"/>
      <c r="I88" s="10"/>
      <c r="J88" s="31"/>
      <c r="K88" s="10"/>
      <c r="L88" s="10"/>
      <c r="M88" s="10"/>
      <c r="N88" s="10"/>
      <c r="O88" s="10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x14ac:dyDescent="0.25">
      <c r="B89" s="10"/>
      <c r="C89" s="29"/>
      <c r="D89" s="10"/>
      <c r="E89" s="29"/>
      <c r="F89" s="29"/>
      <c r="G89" s="10"/>
      <c r="H89" s="10"/>
      <c r="I89" s="10"/>
      <c r="J89" s="31"/>
      <c r="K89" s="10"/>
      <c r="L89" s="10"/>
      <c r="M89" s="10"/>
      <c r="N89" s="10"/>
      <c r="O89" s="10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x14ac:dyDescent="0.25">
      <c r="B90" s="10"/>
      <c r="C90" s="29"/>
      <c r="D90" s="10"/>
      <c r="E90" s="29"/>
      <c r="F90" s="29"/>
      <c r="G90" s="10"/>
      <c r="H90" s="10"/>
      <c r="I90" s="10"/>
      <c r="J90" s="31"/>
      <c r="K90" s="10"/>
      <c r="L90" s="10"/>
      <c r="M90" s="10"/>
      <c r="N90" s="10"/>
      <c r="O90" s="10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x14ac:dyDescent="0.25">
      <c r="B91" s="10"/>
      <c r="C91" s="29"/>
      <c r="D91" s="10"/>
      <c r="E91" s="29"/>
      <c r="F91" s="29"/>
      <c r="G91" s="10"/>
      <c r="H91" s="10"/>
      <c r="I91" s="10"/>
      <c r="J91" s="31"/>
      <c r="K91" s="10"/>
      <c r="L91" s="10"/>
      <c r="M91" s="10"/>
      <c r="N91" s="10"/>
      <c r="O91" s="10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</sheetData>
  <mergeCells count="1">
    <mergeCell ref="B2:AA2"/>
  </mergeCells>
  <phoneticPr fontId="7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BD049A-1A87-47EC-808F-5FD7F2729A16}">
          <x14:formula1>
            <xm:f>'Procurement Analysis F-D'!$B$3:$B$1048576</xm:f>
          </x14:formula1>
          <xm:sqref>F5:F1048576</xm:sqref>
        </x14:dataValidation>
        <x14:dataValidation type="list" allowBlank="1" showInputMessage="1" showErrorMessage="1" xr:uid="{3197B4A8-FF40-4F97-95F9-5C37F24A9EA6}">
          <x14:formula1>
            <xm:f>'Procurement Analysis F-D'!$E$3:$E$1048576</xm:f>
          </x14:formula1>
          <xm:sqref>G5:G1048576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C000"/>
  </sheetPr>
  <dimension ref="C2:G673"/>
  <sheetViews>
    <sheetView workbookViewId="0">
      <selection activeCell="L10" sqref="L10"/>
    </sheetView>
  </sheetViews>
  <sheetFormatPr defaultRowHeight="15" x14ac:dyDescent="0.25"/>
  <cols>
    <col min="2" max="2" width="5.140625" customWidth="1"/>
    <col min="3" max="3" width="21.7109375" style="1" customWidth="1"/>
    <col min="4" max="4" width="34.5703125" style="1" bestFit="1" customWidth="1"/>
    <col min="5" max="5" width="13.140625" customWidth="1"/>
    <col min="6" max="6" width="9.140625" style="9"/>
    <col min="7" max="7" width="13.140625" style="9" customWidth="1"/>
    <col min="8" max="8" width="26.140625" bestFit="1" customWidth="1"/>
  </cols>
  <sheetData>
    <row r="2" spans="3:7" ht="19.5" customHeight="1" x14ac:dyDescent="0.25">
      <c r="C2" s="88" t="s">
        <v>35</v>
      </c>
      <c r="D2" s="113">
        <f ca="1">TODAY()</f>
        <v>45057</v>
      </c>
      <c r="F2" s="9">
        <f>IF((COUNTIF('Faculty Dep Info'!C$3:C$1048576,+D$4))&gt;0,1,"")</f>
        <v>1</v>
      </c>
      <c r="G2" s="9" t="str">
        <f t="array" ref="G2">IFERROR(IF((COUNTIF('Faculty Dep Info'!C$3:C$1048576,"FA")/3)&gt;0,INDEX('Faculty Dep Info'!C$3:F$268,(MATCH(D$4,'Faculty Dep Info'!C$3:C$1048576,0)+((F2-1)*3)),2),""),"")</f>
        <v>CIV</v>
      </c>
    </row>
    <row r="3" spans="3:7" ht="19.5" customHeight="1" x14ac:dyDescent="0.25">
      <c r="C3" s="88" t="s">
        <v>37</v>
      </c>
      <c r="D3" s="114" t="s">
        <v>7</v>
      </c>
      <c r="F3" s="9">
        <f>IF(F2&lt;(COUNTIF('Faculty Dep Info'!C$3:C$1048576,+D$4)/3),(F2+1),"")</f>
        <v>2</v>
      </c>
      <c r="G3" s="9" t="str">
        <f>IFERROR(IF((COUNTIF('Faculty Dep Info'!C$3:C$1048576,"FA")/3)&gt;0,INDEX('Faculty Dep Info'!C$3:F$268,(MATCH(D$4,'Faculty Dep Info'!C$3:C$1048576,0)+((F3-1)*3)),2),""),"")</f>
        <v>IDS</v>
      </c>
    </row>
    <row r="4" spans="3:7" ht="19.5" customHeight="1" x14ac:dyDescent="0.25">
      <c r="C4" s="88" t="s">
        <v>19</v>
      </c>
      <c r="D4" s="115" t="s">
        <v>18</v>
      </c>
      <c r="F4" s="9">
        <f>IF(F3&lt;(COUNTIF('Faculty Dep Info'!C$3:C$1048576,+D$4)/3),(F3+1),"")</f>
        <v>3</v>
      </c>
      <c r="G4" s="9" t="str">
        <f>IFERROR(IF((COUNTIF('Faculty Dep Info'!C$3:C$1048576,"FA")/3)&gt;0,INDEX('Faculty Dep Info'!C$3:F$268,(MATCH(D$4,'Faculty Dep Info'!C$3:C$1048576,0)+((F4-1)*3)),2),""),"")</f>
        <v>EEE</v>
      </c>
    </row>
    <row r="5" spans="3:7" ht="19.5" customHeight="1" x14ac:dyDescent="0.25">
      <c r="C5" s="88" t="s">
        <v>20</v>
      </c>
      <c r="D5" s="115" t="s">
        <v>16</v>
      </c>
      <c r="F5" s="9">
        <f>IF(F4&lt;(COUNTIF('Faculty Dep Info'!C$3:C$1048576,+D$4)/3),(F4+1),"")</f>
        <v>4</v>
      </c>
      <c r="G5" s="9" t="str">
        <f>IFERROR(IF((COUNTIF('Faculty Dep Info'!C$3:C$1048576,"FA")/3)&gt;0,INDEX('Faculty Dep Info'!C$3:F$268,(MATCH(D$4,'Faculty Dep Info'!C$3:C$1048576,0)+((F5-1)*3)),2),""),"")</f>
        <v>COM</v>
      </c>
    </row>
    <row r="6" spans="3:7" ht="19.5" customHeight="1" x14ac:dyDescent="0.25">
      <c r="C6" s="88" t="s">
        <v>36</v>
      </c>
      <c r="D6" s="115" t="s">
        <v>14</v>
      </c>
      <c r="F6" s="9">
        <f>IF(F5&lt;(COUNTIF('Faculty Dep Info'!C$3:C$1048576,+D$4)/3),(F5+1),"")</f>
        <v>5</v>
      </c>
      <c r="G6" s="9" t="str">
        <f>IFERROR(IF((COUNTIF('Faculty Dep Info'!C$3:C$1048576,"FA")/3)&gt;0,INDEX('Faculty Dep Info'!C$3:F$268,(MATCH(D$4,'Faculty Dep Info'!C$3:C$1048576,0)+((F6-1)*3)),2),""),"")</f>
        <v>WSP</v>
      </c>
    </row>
    <row r="7" spans="3:7" ht="19.5" customHeight="1" x14ac:dyDescent="0.25">
      <c r="C7" s="88" t="s">
        <v>22</v>
      </c>
      <c r="D7" s="115">
        <v>2023</v>
      </c>
      <c r="F7" s="9" t="str">
        <f>IF(F6&lt;(COUNTIF('Faculty Dep Info'!C$3:C$1048576,+D$4)/3),(F6+1),"")</f>
        <v/>
      </c>
      <c r="G7" s="9" t="str">
        <f>IFERROR(IF((COUNTIF('Faculty Dep Info'!C$3:C$1048576,"FA")/3)&gt;0,INDEX('Faculty Dep Info'!C$3:F$268,(MATCH(D$4,'Faculty Dep Info'!C$3:C$1048576,0)+((F7-1)*3)),2),""),"")</f>
        <v/>
      </c>
    </row>
    <row r="8" spans="3:7" ht="19.5" customHeight="1" x14ac:dyDescent="0.25">
      <c r="C8" s="88" t="s">
        <v>113</v>
      </c>
      <c r="D8" s="115" t="str">
        <f>CONCATENATE("UOJ/FK/",D4,"/",D5,"/",D6,"/",D7,"/",TEXT((RIGHT(LOOKUP(2,1/(Procurement!K:K&lt;&gt;""),Procurement!K:K),3)+1),"000"))</f>
        <v>UOJ/FK/FE/CIV/REH/2023/004</v>
      </c>
      <c r="F8" s="9" t="str">
        <f>IF(F7&lt;(COUNTIF('Faculty Dep Info'!C$3:C$1048576,+D$4)/3),(F7+1),"")</f>
        <v/>
      </c>
      <c r="G8" s="9" t="str">
        <f>IFERROR(IF((COUNTIF('Faculty Dep Info'!C$3:C$1048576,"FA")/3)&gt;0,INDEX('Faculty Dep Info'!C$3:F$268,(MATCH(D$4,'Faculty Dep Info'!C$3:C$1048576,0)+((F8-1)*3)),2),""),"")</f>
        <v/>
      </c>
    </row>
    <row r="9" spans="3:7" ht="19.5" customHeight="1" x14ac:dyDescent="0.25">
      <c r="C9" s="88" t="s">
        <v>32</v>
      </c>
      <c r="D9" s="115" t="s">
        <v>46</v>
      </c>
      <c r="F9" s="9" t="str">
        <f>IF(F8&lt;(COUNTIF('Faculty Dep Info'!C$3:C$1048576,+D$4)/3),(F8+1),"")</f>
        <v/>
      </c>
      <c r="G9" s="9" t="str">
        <f>IFERROR(IF((COUNTIF('Faculty Dep Info'!C$3:C$1048576,"FA")/3)&gt;0,INDEX('Faculty Dep Info'!C$3:F$268,(MATCH(D$4,'Faculty Dep Info'!C$3:C$1048576,0)+((F9-1)*3)),2),""),"")</f>
        <v/>
      </c>
    </row>
    <row r="10" spans="3:7" ht="19.5" customHeight="1" x14ac:dyDescent="0.25">
      <c r="C10" s="88" t="s">
        <v>116</v>
      </c>
      <c r="D10" s="116">
        <v>14</v>
      </c>
      <c r="F10" s="9" t="str">
        <f>IF(F9&lt;(COUNTIF('Faculty Dep Info'!C$3:C$1048576,+D$4)/3),(F9+1),"")</f>
        <v/>
      </c>
      <c r="G10" s="9" t="str">
        <f>IFERROR(IF((COUNTIF('Faculty Dep Info'!C$3:C$1048576,"FA")/3)&gt;0,INDEX('Faculty Dep Info'!C$3:F$268,(MATCH(D$4,'Faculty Dep Info'!C$3:C$1048576,0)+((F10-1)*3)),2),""),"")</f>
        <v/>
      </c>
    </row>
    <row r="11" spans="3:7" ht="19.5" customHeight="1" x14ac:dyDescent="0.25">
      <c r="C11" s="88" t="s">
        <v>33</v>
      </c>
      <c r="D11" s="113">
        <f ca="1">(D2++D10)</f>
        <v>45071</v>
      </c>
      <c r="F11" s="9" t="str">
        <f>IF(F10&lt;(COUNTIF('Faculty Dep Info'!C$3:C$1048576,+D$4)/3),(F10+1),"")</f>
        <v/>
      </c>
      <c r="G11" s="9" t="str">
        <f>IFERROR(IF((COUNTIF('Faculty Dep Info'!C$3:C$1048576,"FA")/3)&gt;0,INDEX('Faculty Dep Info'!C$3:F$268,(MATCH(D$4,'Faculty Dep Info'!C$3:C$1048576,0)+((F11-1)*3)),2),""),"")</f>
        <v/>
      </c>
    </row>
    <row r="12" spans="3:7" x14ac:dyDescent="0.25">
      <c r="F12" s="9" t="str">
        <f>IF(F11&lt;(COUNTIF('Faculty Dep Info'!C$3:C$1048576,+D$4)/3),(F11+1),"")</f>
        <v/>
      </c>
      <c r="G12" s="9" t="str">
        <f>IFERROR(IF((COUNTIF('Faculty Dep Info'!C$3:C$1048576,"FA")/3)&gt;0,INDEX('Faculty Dep Info'!C$3:F$268,(MATCH(D$4,'Faculty Dep Info'!C$3:C$1048576,0)+((F12-1)*3)),2),""),"")</f>
        <v/>
      </c>
    </row>
    <row r="13" spans="3:7" x14ac:dyDescent="0.25">
      <c r="D13" s="23"/>
      <c r="F13" s="9" t="str">
        <f>IF(F12&lt;(COUNTIF('Faculty Dep Info'!C$3:C$1048576,+D$4)/3),(F12+1),"")</f>
        <v/>
      </c>
      <c r="G13" s="9" t="str">
        <f>IFERROR(IF((COUNTIF('Faculty Dep Info'!C$3:C$1048576,"FA")/3)&gt;0,INDEX('Faculty Dep Info'!C$3:F$268,(MATCH(D$4,'Faculty Dep Info'!C$3:C$1048576,0)+((F13-1)*3)),2),""),"")</f>
        <v/>
      </c>
    </row>
    <row r="14" spans="3:7" x14ac:dyDescent="0.25">
      <c r="F14" s="9" t="str">
        <f>IF(F13&lt;(COUNTIF('Faculty Dep Info'!C$3:C$1048576,+D$4)/3),(F13+1),"")</f>
        <v/>
      </c>
      <c r="G14" s="9" t="str">
        <f>IFERROR(IF((COUNTIF('Faculty Dep Info'!C$3:C$1048576,"FA")/3)&gt;0,INDEX('Faculty Dep Info'!C$3:F$268,(MATCH(D$4,'Faculty Dep Info'!C$3:C$1048576,0)+((F14-1)*3)),2),""),"")</f>
        <v/>
      </c>
    </row>
    <row r="15" spans="3:7" x14ac:dyDescent="0.25">
      <c r="F15" s="9" t="str">
        <f>IF(F14&lt;(COUNTIF('Faculty Dep Info'!C$3:C$1048576,+D$4)/3),(F14+1),"")</f>
        <v/>
      </c>
      <c r="G15" s="9" t="str">
        <f>IFERROR(IF((COUNTIF('Faculty Dep Info'!C$3:C$1048576,"FA")/3)&gt;0,INDEX('Faculty Dep Info'!C$3:F$268,(MATCH(D$4,'Faculty Dep Info'!C$3:C$1048576,0)+((F15-1)*3)),2),""),"")</f>
        <v/>
      </c>
    </row>
    <row r="16" spans="3:7" x14ac:dyDescent="0.25">
      <c r="F16" s="9" t="str">
        <f>IF(F15&lt;(COUNTIF('Faculty Dep Info'!C$3:C$1048576,+D$4)/3),(F15+1),"")</f>
        <v/>
      </c>
      <c r="G16" s="9" t="str">
        <f>IFERROR(IF((COUNTIF('Faculty Dep Info'!C$3:C$1048576,"FA")/3)&gt;0,INDEX('Faculty Dep Info'!C$3:F$268,(MATCH(D$4,'Faculty Dep Info'!C$3:C$1048576,0)+((F16-1)*3)),2),""),"")</f>
        <v/>
      </c>
    </row>
    <row r="17" spans="6:7" x14ac:dyDescent="0.25">
      <c r="F17" s="9" t="str">
        <f>IF(F16&lt;(COUNTIF('Faculty Dep Info'!C$3:C$1048576,+D$4)/3),(F16+1),"")</f>
        <v/>
      </c>
      <c r="G17" s="9" t="str">
        <f>IFERROR(IF((COUNTIF('Faculty Dep Info'!C$3:C$1048576,"FA")/3)&gt;0,INDEX('Faculty Dep Info'!C$3:F$268,(MATCH(D$4,'Faculty Dep Info'!C$3:C$1048576,0)+((F17-1)*3)),2),""),"")</f>
        <v/>
      </c>
    </row>
    <row r="18" spans="6:7" x14ac:dyDescent="0.25">
      <c r="F18" s="9" t="str">
        <f>IF(F17&lt;(COUNTIF('Faculty Dep Info'!C$3:C$1048576,+D$4)/3),(F17+1),"")</f>
        <v/>
      </c>
      <c r="G18" s="9" t="str">
        <f>IFERROR(IF((COUNTIF('Faculty Dep Info'!C$3:C$1048576,"FA")/3)&gt;0,INDEX('Faculty Dep Info'!C$3:F$268,(MATCH(D$4,'Faculty Dep Info'!C$3:C$1048576,0)+((F18-1)*3)),2),""),"")</f>
        <v/>
      </c>
    </row>
    <row r="19" spans="6:7" x14ac:dyDescent="0.25">
      <c r="F19" s="9" t="str">
        <f>IF(F18&lt;(COUNTIF('Faculty Dep Info'!C$3:C$1048576,+D$4)/3),(F18+1),"")</f>
        <v/>
      </c>
      <c r="G19" s="9" t="str">
        <f>IFERROR(IF((COUNTIF('Faculty Dep Info'!C$3:C$1048576,"FA")/3)&gt;0,INDEX('Faculty Dep Info'!C$3:F$268,(MATCH(D$4,'Faculty Dep Info'!C$3:C$1048576,0)+((F19-1)*3)),2),""),"")</f>
        <v/>
      </c>
    </row>
    <row r="20" spans="6:7" x14ac:dyDescent="0.25">
      <c r="F20" s="9" t="str">
        <f>IF(F19&lt;(COUNTIF('Faculty Dep Info'!C$3:C$1048576,+D$4)/3),(F19+1),"")</f>
        <v/>
      </c>
      <c r="G20" s="9" t="str">
        <f>IFERROR(IF((COUNTIF('Faculty Dep Info'!C$3:C$1048576,"FA")/3)&gt;0,INDEX('Faculty Dep Info'!C$3:F$268,(MATCH(D$4,'Faculty Dep Info'!C$3:C$1048576,0)+((F20-1)*3)),2),""),"")</f>
        <v/>
      </c>
    </row>
    <row r="21" spans="6:7" x14ac:dyDescent="0.25">
      <c r="F21" s="9" t="str">
        <f>IF(F20&lt;(COUNTIF('Faculty Dep Info'!C$3:C$1048576,+D$4)/3),(F20+1),"")</f>
        <v/>
      </c>
      <c r="G21" s="9" t="str">
        <f>IFERROR(IF((COUNTIF('Faculty Dep Info'!C$3:C$1048576,"FA")/3)&gt;0,INDEX('Faculty Dep Info'!C$3:F$268,(MATCH(D$4,'Faculty Dep Info'!C$3:C$1048576,0)+((F21-1)*3)),2),""),"")</f>
        <v/>
      </c>
    </row>
    <row r="22" spans="6:7" x14ac:dyDescent="0.25">
      <c r="F22" s="9" t="str">
        <f>IF(F21&lt;(COUNTIF('Faculty Dep Info'!C$3:C$1048576,+D$4)/3),(F21+1),"")</f>
        <v/>
      </c>
      <c r="G22" s="9" t="str">
        <f>IFERROR(IF((COUNTIF('Faculty Dep Info'!C$3:C$1048576,"FA")/3)&gt;0,INDEX('Faculty Dep Info'!C$3:F$268,(MATCH(D$4,'Faculty Dep Info'!C$3:C$1048576,0)+((F22-1)*3)),2),""),"")</f>
        <v/>
      </c>
    </row>
    <row r="23" spans="6:7" x14ac:dyDescent="0.25">
      <c r="F23" s="9" t="str">
        <f>IF(F22&lt;(COUNTIF('Faculty Dep Info'!C$3:C$1048576,+D$4)/3),(F22+1),"")</f>
        <v/>
      </c>
      <c r="G23" s="9" t="str">
        <f>IFERROR(IF((COUNTIF('Faculty Dep Info'!C$3:C$1048576,"FA")/3)&gt;0,INDEX('Faculty Dep Info'!C$3:F$268,(MATCH(D$4,'Faculty Dep Info'!C$3:C$1048576,0)+((F23-1)*3)),2),""),"")</f>
        <v/>
      </c>
    </row>
    <row r="24" spans="6:7" x14ac:dyDescent="0.25">
      <c r="F24" s="9" t="str">
        <f>IF(F23&lt;(COUNTIF('Faculty Dep Info'!C$3:C$1048576,+D$4)/3),(F23+1),"")</f>
        <v/>
      </c>
      <c r="G24" s="9" t="str">
        <f>IFERROR(IF((COUNTIF('Faculty Dep Info'!C$3:C$1048576,"FA")/3)&gt;0,INDEX('Faculty Dep Info'!C$3:F$268,(MATCH(D$4,'Faculty Dep Info'!C$3:C$1048576,0)+((F24-1)*3)),2),""),"")</f>
        <v/>
      </c>
    </row>
    <row r="25" spans="6:7" x14ac:dyDescent="0.25">
      <c r="F25" s="9" t="str">
        <f>IF(F24&lt;(COUNTIF('Faculty Dep Info'!C$3:C$1048576,+D$4)/3),(F24+1),"")</f>
        <v/>
      </c>
      <c r="G25" s="9" t="str">
        <f>IFERROR(IF((COUNTIF('Faculty Dep Info'!C$3:C$1048576,"FA")/3)&gt;0,INDEX('Faculty Dep Info'!C$3:F$268,(MATCH(D$4,'Faculty Dep Info'!C$3:C$1048576,0)+((F25-1)*3)),2),""),"")</f>
        <v/>
      </c>
    </row>
    <row r="26" spans="6:7" x14ac:dyDescent="0.25">
      <c r="F26" s="9" t="str">
        <f>IF(F25&lt;(COUNTIF('Faculty Dep Info'!C$3:C$1048576,+D$4)/3),(F25+1),"")</f>
        <v/>
      </c>
      <c r="G26" s="9" t="str">
        <f>IFERROR(IF((COUNTIF('Faculty Dep Info'!C$3:C$1048576,"FA")/3)&gt;0,INDEX('Faculty Dep Info'!C$3:F$268,(MATCH(D$4,'Faculty Dep Info'!C$3:C$1048576,0)+((F26-1)*3)),2),""),"")</f>
        <v/>
      </c>
    </row>
    <row r="27" spans="6:7" x14ac:dyDescent="0.25">
      <c r="F27" s="9" t="str">
        <f>IF(F26&lt;(COUNTIF('Faculty Dep Info'!C$3:C$1048576,+D$4)/3),(F26+1),"")</f>
        <v/>
      </c>
      <c r="G27" s="9" t="str">
        <f>IFERROR(IF((COUNTIF('Faculty Dep Info'!C$3:C$1048576,"FA")/3)&gt;0,INDEX('Faculty Dep Info'!C$3:F$268,(MATCH(D$4,'Faculty Dep Info'!C$3:C$1048576,0)+((F27-1)*3)),2),""),"")</f>
        <v/>
      </c>
    </row>
    <row r="28" spans="6:7" x14ac:dyDescent="0.25">
      <c r="F28" s="9" t="str">
        <f>IF(F27&lt;(COUNTIF('Faculty Dep Info'!C$3:C$1048576,+D$4)/3),(F27+1),"")</f>
        <v/>
      </c>
      <c r="G28" s="9" t="str">
        <f>IFERROR(IF((COUNTIF('Faculty Dep Info'!C$3:C$1048576,"FA")/3)&gt;0,INDEX('Faculty Dep Info'!C$3:F$268,(MATCH(D$4,'Faculty Dep Info'!C$3:C$1048576,0)+((F28-1)*3)),2),""),"")</f>
        <v/>
      </c>
    </row>
    <row r="29" spans="6:7" x14ac:dyDescent="0.25">
      <c r="F29" s="9" t="str">
        <f>IF(F28&lt;(COUNTIF('Faculty Dep Info'!C$3:C$1048576,+D$4)/3),(F28+1),"")</f>
        <v/>
      </c>
      <c r="G29" s="9" t="str">
        <f>IFERROR(IF((COUNTIF('Faculty Dep Info'!C$3:C$1048576,"FA")/3)&gt;0,INDEX('Faculty Dep Info'!C$3:F$268,(MATCH(D$4,'Faculty Dep Info'!C$3:C$1048576,0)+((F29-1)*3)),2),""),"")</f>
        <v/>
      </c>
    </row>
    <row r="30" spans="6:7" x14ac:dyDescent="0.25">
      <c r="F30" s="9" t="str">
        <f>IF(F29&lt;(COUNTIF('Faculty Dep Info'!C$3:C$1048576,+D$4)/3),(F29+1),"")</f>
        <v/>
      </c>
      <c r="G30" s="9" t="str">
        <f>IFERROR(IF((COUNTIF('Faculty Dep Info'!C$3:C$1048576,"FA")/3)&gt;0,INDEX('Faculty Dep Info'!C$3:F$268,(MATCH(D$4,'Faculty Dep Info'!C$3:C$1048576,0)+((F30-1)*3)),2),""),"")</f>
        <v/>
      </c>
    </row>
    <row r="31" spans="6:7" x14ac:dyDescent="0.25">
      <c r="F31" s="9" t="str">
        <f>IF(F30&lt;(COUNTIF('Faculty Dep Info'!C$3:C$1048576,+D$4)/3),(F30+1),"")</f>
        <v/>
      </c>
      <c r="G31" s="9" t="str">
        <f>IFERROR(IF((COUNTIF('Faculty Dep Info'!C$3:C$1048576,"FA")/3)&gt;0,INDEX('Faculty Dep Info'!C$3:F$268,(MATCH(D$4,'Faculty Dep Info'!C$3:C$1048576,0)+((F31-1)*3)),2),""),"")</f>
        <v/>
      </c>
    </row>
    <row r="32" spans="6:7" x14ac:dyDescent="0.25">
      <c r="F32" s="9" t="str">
        <f>IF(F31&lt;(COUNTIF('Faculty Dep Info'!C$3:C$1048576,+D$4)/3),(F31+1),"")</f>
        <v/>
      </c>
      <c r="G32" s="9" t="str">
        <f>IFERROR(IF((COUNTIF('Faculty Dep Info'!C$3:C$1048576,"FA")/3)&gt;0,INDEX('Faculty Dep Info'!C$3:F$268,(MATCH(D$4,'Faculty Dep Info'!C$3:C$1048576,0)+((F32-1)*3)),2),""),"")</f>
        <v/>
      </c>
    </row>
    <row r="33" spans="6:7" x14ac:dyDescent="0.25">
      <c r="F33" s="9" t="str">
        <f>IF(F32&lt;(COUNTIF('Faculty Dep Info'!C$3:C$1048576,+D$4)/3),(F32+1),"")</f>
        <v/>
      </c>
      <c r="G33" s="9" t="str">
        <f>IFERROR(IF((COUNTIF('Faculty Dep Info'!C$3:C$1048576,"FA")/3)&gt;0,INDEX('Faculty Dep Info'!C$3:F$268,(MATCH(D$4,'Faculty Dep Info'!C$3:C$1048576,0)+((F33-1)*3)),2),""),"")</f>
        <v/>
      </c>
    </row>
    <row r="34" spans="6:7" x14ac:dyDescent="0.25">
      <c r="F34" s="9" t="str">
        <f>IF(F33&lt;(COUNTIF('Faculty Dep Info'!C$3:C$1048576,+D$4)/3),(F33+1),"")</f>
        <v/>
      </c>
      <c r="G34" s="9" t="str">
        <f>IFERROR(IF((COUNTIF('Faculty Dep Info'!C$3:C$1048576,"FA")/3)&gt;0,INDEX('Faculty Dep Info'!C$3:F$268,(MATCH(D$4,'Faculty Dep Info'!C$3:C$1048576,0)+((F34-1)*3)),2),""),"")</f>
        <v/>
      </c>
    </row>
    <row r="35" spans="6:7" x14ac:dyDescent="0.25">
      <c r="F35" s="9" t="str">
        <f>IF(F34&lt;(COUNTIF('Faculty Dep Info'!C$3:C$1048576,+D$4)/3),(F34+1),"")</f>
        <v/>
      </c>
      <c r="G35" s="9" t="str">
        <f>IFERROR(IF((COUNTIF('Faculty Dep Info'!C$3:C$1048576,"FA")/3)&gt;0,INDEX('Faculty Dep Info'!C$3:F$268,(MATCH(D$4,'Faculty Dep Info'!C$3:C$1048576,0)+((F35-1)*3)),2),""),"")</f>
        <v/>
      </c>
    </row>
    <row r="36" spans="6:7" x14ac:dyDescent="0.25">
      <c r="F36" s="9" t="str">
        <f>IF(F35&lt;(COUNTIF('Faculty Dep Info'!C$3:C$1048576,+D$4)/3),(F35+1),"")</f>
        <v/>
      </c>
      <c r="G36" s="9" t="str">
        <f>IFERROR(IF((COUNTIF('Faculty Dep Info'!C$3:C$1048576,"FA")/3)&gt;0,INDEX('Faculty Dep Info'!C$3:F$268,(MATCH(D$4,'Faculty Dep Info'!C$3:C$1048576,0)+((F36-1)*3)),2),""),"")</f>
        <v/>
      </c>
    </row>
    <row r="37" spans="6:7" x14ac:dyDescent="0.25">
      <c r="F37" s="9" t="str">
        <f>IF(F36&lt;(COUNTIF('Faculty Dep Info'!C$3:C$1048576,+D$4)/3),(F36+1),"")</f>
        <v/>
      </c>
      <c r="G37" s="9" t="str">
        <f>IFERROR(IF((COUNTIF('Faculty Dep Info'!C$3:C$1048576,"FA")/3)&gt;0,INDEX('Faculty Dep Info'!C$3:F$268,(MATCH(D$4,'Faculty Dep Info'!C$3:C$1048576,0)+((F37-1)*3)),2),""),"")</f>
        <v/>
      </c>
    </row>
    <row r="38" spans="6:7" x14ac:dyDescent="0.25">
      <c r="F38" s="9" t="str">
        <f>IF(F37&lt;(COUNTIF('Faculty Dep Info'!C$3:C$1048576,+D$4)/3),(F37+1),"")</f>
        <v/>
      </c>
      <c r="G38" s="9" t="str">
        <f>IFERROR(IF((COUNTIF('Faculty Dep Info'!C$3:C$1048576,"FA")/3)&gt;0,INDEX('Faculty Dep Info'!C$3:F$268,(MATCH(D$4,'Faculty Dep Info'!C$3:C$1048576,0)+((F38-1)*3)),2),""),"")</f>
        <v/>
      </c>
    </row>
    <row r="39" spans="6:7" x14ac:dyDescent="0.25">
      <c r="F39" s="9" t="str">
        <f>IF(F38&lt;(COUNTIF('Faculty Dep Info'!C$3:C$1048576,+D$4)/3),(F38+1),"")</f>
        <v/>
      </c>
      <c r="G39" s="9" t="str">
        <f>IFERROR(IF((COUNTIF('Faculty Dep Info'!C$3:C$1048576,"FA")/3)&gt;0,INDEX('Faculty Dep Info'!C$3:F$268,(MATCH(D$4,'Faculty Dep Info'!C$3:C$1048576,0)+((F39-1)*3)),2),""),"")</f>
        <v/>
      </c>
    </row>
    <row r="40" spans="6:7" x14ac:dyDescent="0.25">
      <c r="F40" s="9" t="str">
        <f>IF(F39&lt;(COUNTIF('Faculty Dep Info'!C$3:C$1048576,+D$4)/3),(F39+1),"")</f>
        <v/>
      </c>
      <c r="G40" s="9" t="str">
        <f>IFERROR(IF((COUNTIF('Faculty Dep Info'!C$3:C$1048576,"FA")/3)&gt;0,INDEX('Faculty Dep Info'!C$3:F$268,(MATCH(D$4,'Faculty Dep Info'!C$3:C$1048576,0)+((F40-1)*3)),2),""),"")</f>
        <v/>
      </c>
    </row>
    <row r="41" spans="6:7" x14ac:dyDescent="0.25">
      <c r="F41" s="9" t="str">
        <f>IF(F40&lt;(COUNTIF('Faculty Dep Info'!C$3:C$1048576,+D$4)/3),(F40+1),"")</f>
        <v/>
      </c>
      <c r="G41" s="9" t="str">
        <f>IFERROR(IF((COUNTIF('Faculty Dep Info'!C$3:C$1048576,"FA")/3)&gt;0,INDEX('Faculty Dep Info'!C$3:F$268,(MATCH(D$4,'Faculty Dep Info'!C$3:C$1048576,0)+((F41-1)*3)),2),""),"")</f>
        <v/>
      </c>
    </row>
    <row r="42" spans="6:7" x14ac:dyDescent="0.25">
      <c r="F42" s="9" t="str">
        <f>IF(F41&lt;(COUNTIF('Faculty Dep Info'!C$3:C$1048576,+D$4)/3),(F41+1),"")</f>
        <v/>
      </c>
      <c r="G42" s="9" t="str">
        <f>IFERROR(IF((COUNTIF('Faculty Dep Info'!C$3:C$1048576,"FA")/3)&gt;0,INDEX('Faculty Dep Info'!C$3:F$268,(MATCH(D$4,'Faculty Dep Info'!C$3:C$1048576,0)+((F42-1)*3)),2),""),"")</f>
        <v/>
      </c>
    </row>
    <row r="43" spans="6:7" x14ac:dyDescent="0.25">
      <c r="F43" s="9" t="str">
        <f>IF(F42&lt;(COUNTIF('Faculty Dep Info'!C$3:C$1048576,+D$4)/3),(F42+1),"")</f>
        <v/>
      </c>
      <c r="G43" s="9" t="str">
        <f>IFERROR(IF((COUNTIF('Faculty Dep Info'!C$3:C$1048576,"FA")/3)&gt;0,INDEX('Faculty Dep Info'!C$3:F$268,(MATCH(D$4,'Faculty Dep Info'!C$3:C$1048576,0)+((F43-1)*3)),2),""),"")</f>
        <v/>
      </c>
    </row>
    <row r="44" spans="6:7" x14ac:dyDescent="0.25">
      <c r="F44" s="9" t="str">
        <f>IF(F43&lt;(COUNTIF('Faculty Dep Info'!C$3:C$1048576,+D$4)/3),(F43+1),"")</f>
        <v/>
      </c>
      <c r="G44" s="9" t="str">
        <f>IFERROR(IF((COUNTIF('Faculty Dep Info'!C$3:C$1048576,"FA")/3)&gt;0,INDEX('Faculty Dep Info'!C$3:F$268,(MATCH(D$4,'Faculty Dep Info'!C$3:C$1048576,0)+((F44-1)*3)),2),""),"")</f>
        <v/>
      </c>
    </row>
    <row r="45" spans="6:7" x14ac:dyDescent="0.25">
      <c r="F45" s="9" t="str">
        <f>IF(F44&lt;(COUNTIF('Faculty Dep Info'!C$3:C$1048576,+D$4)/3),(F44+1),"")</f>
        <v/>
      </c>
      <c r="G45" s="9" t="str">
        <f>IFERROR(IF((COUNTIF('Faculty Dep Info'!C$3:C$1048576,"FA")/3)&gt;0,INDEX('Faculty Dep Info'!C$3:F$268,(MATCH(D$4,'Faculty Dep Info'!C$3:C$1048576,0)+((F45-1)*3)),2),""),"")</f>
        <v/>
      </c>
    </row>
    <row r="46" spans="6:7" x14ac:dyDescent="0.25">
      <c r="F46" s="9" t="str">
        <f>IF(F45&lt;(COUNTIF('Faculty Dep Info'!C$3:C$1048576,+D$4)/3),(F45+1),"")</f>
        <v/>
      </c>
      <c r="G46" s="9" t="str">
        <f>IFERROR(IF((COUNTIF('Faculty Dep Info'!C$3:C$1048576,"FA")/3)&gt;0,INDEX('Faculty Dep Info'!C$3:F$268,(MATCH(D$4,'Faculty Dep Info'!C$3:C$1048576,0)+((F46-1)*3)),2),""),"")</f>
        <v/>
      </c>
    </row>
    <row r="47" spans="6:7" x14ac:dyDescent="0.25">
      <c r="F47" s="9" t="str">
        <f>IF(F46&lt;(COUNTIF('Faculty Dep Info'!C$3:C$1048576,+D$4)/3),(F46+1),"")</f>
        <v/>
      </c>
      <c r="G47" s="9" t="str">
        <f>IFERROR(IF((COUNTIF('Faculty Dep Info'!C$3:C$1048576,"FA")/3)&gt;0,INDEX('Faculty Dep Info'!C$3:F$268,(MATCH(D$4,'Faculty Dep Info'!C$3:C$1048576,0)+((F47-1)*3)),2),""),"")</f>
        <v/>
      </c>
    </row>
    <row r="48" spans="6:7" x14ac:dyDescent="0.25">
      <c r="F48" s="9" t="str">
        <f>IF(F47&lt;(COUNTIF('Faculty Dep Info'!C$3:C$1048576,+D$4)/3),(F47+1),"")</f>
        <v/>
      </c>
      <c r="G48" s="9" t="str">
        <f>IFERROR(IF((COUNTIF('Faculty Dep Info'!C$3:C$1048576,"FA")/3)&gt;0,INDEX('Faculty Dep Info'!C$3:F$268,(MATCH(D$4,'Faculty Dep Info'!C$3:C$1048576,0)+((F48-1)*3)),2),""),"")</f>
        <v/>
      </c>
    </row>
    <row r="49" spans="6:7" x14ac:dyDescent="0.25">
      <c r="F49" s="9" t="str">
        <f>IF(F48&lt;(COUNTIF('Faculty Dep Info'!C$3:C$1048576,+D$4)/3),(F48+1),"")</f>
        <v/>
      </c>
      <c r="G49" s="9" t="str">
        <f>IFERROR(IF((COUNTIF('Faculty Dep Info'!C$3:C$1048576,"FA")/3)&gt;0,INDEX('Faculty Dep Info'!C$3:F$268,(MATCH(D$4,'Faculty Dep Info'!C$3:C$1048576,0)+((F49-1)*3)),2),""),"")</f>
        <v/>
      </c>
    </row>
    <row r="50" spans="6:7" x14ac:dyDescent="0.25">
      <c r="F50" s="9" t="str">
        <f>IF(F49&lt;(COUNTIF('Faculty Dep Info'!C$3:C$1048576,+D$4)/3),(F49+1),"")</f>
        <v/>
      </c>
      <c r="G50" s="9" t="str">
        <f>IFERROR(IF((COUNTIF('Faculty Dep Info'!C$3:C$1048576,"FA")/3)&gt;0,INDEX('Faculty Dep Info'!C$3:F$268,(MATCH(D$4,'Faculty Dep Info'!C$3:C$1048576,0)+((F50-1)*3)),2),""),"")</f>
        <v/>
      </c>
    </row>
    <row r="51" spans="6:7" x14ac:dyDescent="0.25">
      <c r="F51" s="9" t="str">
        <f>IF(F50&lt;(COUNTIF('Faculty Dep Info'!C$3:C$1048576,+D$4)/3),(F50+1),"")</f>
        <v/>
      </c>
      <c r="G51" s="9" t="str">
        <f>IFERROR(IF((COUNTIF('Faculty Dep Info'!C$3:C$1048576,"FA")/3)&gt;0,INDEX('Faculty Dep Info'!C$3:F$268,(MATCH(D$4,'Faculty Dep Info'!C$3:C$1048576,0)+((F51-1)*3)),2),""),"")</f>
        <v/>
      </c>
    </row>
    <row r="52" spans="6:7" x14ac:dyDescent="0.25">
      <c r="F52" s="9" t="str">
        <f>IF(F51&lt;(COUNTIF('Faculty Dep Info'!C$3:C$1048576,+D$4)/3),(F51+1),"")</f>
        <v/>
      </c>
      <c r="G52" s="9" t="str">
        <f>IFERROR(IF((COUNTIF('Faculty Dep Info'!C$3:C$1048576,"FA")/3)&gt;0,INDEX('Faculty Dep Info'!C$3:F$268,(MATCH(D$4,'Faculty Dep Info'!C$3:C$1048576,0)+((F52-1)*3)),2),""),"")</f>
        <v/>
      </c>
    </row>
    <row r="53" spans="6:7" x14ac:dyDescent="0.25">
      <c r="F53" s="9" t="str">
        <f>IF(F52&lt;(COUNTIF('Faculty Dep Info'!C$3:C$1048576,+D$4)/3),(F52+1),"")</f>
        <v/>
      </c>
      <c r="G53" s="9" t="str">
        <f>IFERROR(IF((COUNTIF('Faculty Dep Info'!C$3:C$1048576,"FA")/3)&gt;0,INDEX('Faculty Dep Info'!C$3:F$268,(MATCH(D$4,'Faculty Dep Info'!C$3:C$1048576,0)+((F53-1)*3)),2),""),"")</f>
        <v/>
      </c>
    </row>
    <row r="54" spans="6:7" x14ac:dyDescent="0.25">
      <c r="F54" s="9" t="str">
        <f>IF(F53&lt;(COUNTIF('Faculty Dep Info'!C$3:C$1048576,+D$4)/3),(F53+1),"")</f>
        <v/>
      </c>
      <c r="G54" s="9" t="str">
        <f>IFERROR(IF((COUNTIF('Faculty Dep Info'!C$3:C$1048576,"FA")/3)&gt;0,INDEX('Faculty Dep Info'!C$3:F$268,(MATCH(D$4,'Faculty Dep Info'!C$3:C$1048576,0)+((F54-1)*3)),2),""),"")</f>
        <v/>
      </c>
    </row>
    <row r="55" spans="6:7" x14ac:dyDescent="0.25">
      <c r="F55" s="9" t="str">
        <f>IF(F54&lt;(COUNTIF('Faculty Dep Info'!C$3:C$1048576,+D$4)/3),(F54+1),"")</f>
        <v/>
      </c>
      <c r="G55" s="9" t="str">
        <f>IFERROR(IF((COUNTIF('Faculty Dep Info'!C$3:C$1048576,"FA")/3)&gt;0,INDEX('Faculty Dep Info'!C$3:F$268,(MATCH(D$4,'Faculty Dep Info'!C$3:C$1048576,0)+((F55-1)*3)),2),""),"")</f>
        <v/>
      </c>
    </row>
    <row r="56" spans="6:7" x14ac:dyDescent="0.25">
      <c r="F56" s="9" t="str">
        <f>IF(F55&lt;(COUNTIF('Faculty Dep Info'!C$3:C$1048576,+D$4)/3),(F55+1),"")</f>
        <v/>
      </c>
      <c r="G56" s="9" t="str">
        <f>IFERROR(IF((COUNTIF('Faculty Dep Info'!C$3:C$1048576,"FA")/3)&gt;0,INDEX('Faculty Dep Info'!C$3:F$268,(MATCH(D$4,'Faculty Dep Info'!C$3:C$1048576,0)+((F56-1)*3)),2),""),"")</f>
        <v/>
      </c>
    </row>
    <row r="57" spans="6:7" x14ac:dyDescent="0.25">
      <c r="F57" s="9" t="str">
        <f>IF(F56&lt;(COUNTIF('Faculty Dep Info'!C$3:C$1048576,+D$4)/3),(F56+1),"")</f>
        <v/>
      </c>
      <c r="G57" s="9" t="str">
        <f>IFERROR(IF((COUNTIF('Faculty Dep Info'!C$3:C$1048576,"FA")/3)&gt;0,INDEX('Faculty Dep Info'!C$3:F$268,(MATCH(D$4,'Faculty Dep Info'!C$3:C$1048576,0)+((F57-1)*3)),2),""),"")</f>
        <v/>
      </c>
    </row>
    <row r="58" spans="6:7" x14ac:dyDescent="0.25">
      <c r="F58" s="9" t="str">
        <f>IF(F57&lt;(COUNTIF('Faculty Dep Info'!C$3:C$1048576,+D$4)/3),(F57+1),"")</f>
        <v/>
      </c>
      <c r="G58" s="9" t="str">
        <f>IFERROR(IF((COUNTIF('Faculty Dep Info'!C$3:C$1048576,"FA")/3)&gt;0,INDEX('Faculty Dep Info'!C$3:F$268,(MATCH(D$4,'Faculty Dep Info'!C$3:C$1048576,0)+((F58-1)*3)),2),""),"")</f>
        <v/>
      </c>
    </row>
    <row r="59" spans="6:7" x14ac:dyDescent="0.25">
      <c r="F59" s="9" t="str">
        <f>IF(F58&lt;(COUNTIF('Faculty Dep Info'!C$3:C$1048576,+D$4)/3),(F58+1),"")</f>
        <v/>
      </c>
      <c r="G59" s="9" t="str">
        <f>IFERROR(IF((COUNTIF('Faculty Dep Info'!C$3:C$1048576,"FA")/3)&gt;0,INDEX('Faculty Dep Info'!C$3:F$268,(MATCH(D$4,'Faculty Dep Info'!C$3:C$1048576,0)+((F59-1)*3)),2),""),"")</f>
        <v/>
      </c>
    </row>
    <row r="60" spans="6:7" x14ac:dyDescent="0.25">
      <c r="F60" s="9" t="str">
        <f>IF(F59&lt;(COUNTIF('Faculty Dep Info'!C$3:C$1048576,+D$4)/3),(F59+1),"")</f>
        <v/>
      </c>
      <c r="G60" s="9" t="str">
        <f>IFERROR(IF((COUNTIF('Faculty Dep Info'!C$3:C$1048576,"FA")/3)&gt;0,INDEX('Faculty Dep Info'!C$3:F$268,(MATCH(D$4,'Faculty Dep Info'!C$3:C$1048576,0)+((F60-1)*3)),2),""),"")</f>
        <v/>
      </c>
    </row>
    <row r="61" spans="6:7" x14ac:dyDescent="0.25">
      <c r="F61" s="9" t="str">
        <f>IF(F60&lt;(COUNTIF('Faculty Dep Info'!C$3:C$1048576,+D$4)/3),(F60+1),"")</f>
        <v/>
      </c>
      <c r="G61" s="9" t="str">
        <f>IFERROR(IF((COUNTIF('Faculty Dep Info'!C$3:C$1048576,"FA")/3)&gt;0,INDEX('Faculty Dep Info'!C$3:F$268,(MATCH(D$4,'Faculty Dep Info'!C$3:C$1048576,0)+((F61-1)*3)),2),""),"")</f>
        <v/>
      </c>
    </row>
    <row r="62" spans="6:7" x14ac:dyDescent="0.25">
      <c r="F62" s="9" t="str">
        <f>IF(F61&lt;(COUNTIF('Faculty Dep Info'!C$3:C$1048576,+D$4)/3),(F61+1),"")</f>
        <v/>
      </c>
      <c r="G62" s="9" t="str">
        <f>IFERROR(IF((COUNTIF('Faculty Dep Info'!C$3:C$1048576,"FA")/3)&gt;0,INDEX('Faculty Dep Info'!C$3:F$268,(MATCH(D$4,'Faculty Dep Info'!C$3:C$1048576,0)+((F62-1)*3)),2),""),"")</f>
        <v/>
      </c>
    </row>
    <row r="63" spans="6:7" x14ac:dyDescent="0.25">
      <c r="F63" s="9" t="str">
        <f>IF(F62&lt;(COUNTIF('Faculty Dep Info'!C$3:C$1048576,+D$4)/3),(F62+1),"")</f>
        <v/>
      </c>
      <c r="G63" s="9" t="str">
        <f>IFERROR(IF((COUNTIF('Faculty Dep Info'!C$3:C$1048576,"FA")/3)&gt;0,INDEX('Faculty Dep Info'!C$3:F$268,(MATCH(D$4,'Faculty Dep Info'!C$3:C$1048576,0)+((F63-1)*3)),2),""),"")</f>
        <v/>
      </c>
    </row>
    <row r="64" spans="6:7" x14ac:dyDescent="0.25">
      <c r="F64" s="9" t="str">
        <f>IF(F63&lt;(COUNTIF('Faculty Dep Info'!C$3:C$1048576,+D$4)/3),(F63+1),"")</f>
        <v/>
      </c>
      <c r="G64" s="9" t="str">
        <f>IFERROR(IF((COUNTIF('Faculty Dep Info'!C$3:C$1048576,"FA")/3)&gt;0,INDEX('Faculty Dep Info'!C$3:F$268,(MATCH(D$4,'Faculty Dep Info'!C$3:C$1048576,0)+((F64-1)*3)),2),""),"")</f>
        <v/>
      </c>
    </row>
    <row r="65" spans="6:7" x14ac:dyDescent="0.25">
      <c r="F65" s="9" t="str">
        <f>IF(F64&lt;(COUNTIF('Faculty Dep Info'!C$3:C$1048576,+D$4)/3),(F64+1),"")</f>
        <v/>
      </c>
      <c r="G65" s="9" t="str">
        <f>IFERROR(IF((COUNTIF('Faculty Dep Info'!C$3:C$1048576,"FA")/3)&gt;0,INDEX('Faculty Dep Info'!C$3:F$268,(MATCH(D$4,'Faculty Dep Info'!C$3:C$1048576,0)+((F65-1)*3)),2),""),"")</f>
        <v/>
      </c>
    </row>
    <row r="66" spans="6:7" x14ac:dyDescent="0.25">
      <c r="F66" s="9" t="str">
        <f>IF(F65&lt;(COUNTIF('Faculty Dep Info'!C$3:C$1048576,+D$4)/3),(F65+1),"")</f>
        <v/>
      </c>
      <c r="G66" s="9" t="str">
        <f>IFERROR(IF((COUNTIF('Faculty Dep Info'!C$3:C$1048576,"FA")/3)&gt;0,INDEX('Faculty Dep Info'!C$3:F$268,(MATCH(D$4,'Faculty Dep Info'!C$3:C$1048576,0)+((F66-1)*3)),2),""),"")</f>
        <v/>
      </c>
    </row>
    <row r="67" spans="6:7" x14ac:dyDescent="0.25">
      <c r="F67" s="9" t="str">
        <f>IF(F66&lt;(COUNTIF('Faculty Dep Info'!C$3:C$1048576,+D$4)/3),(F66+1),"")</f>
        <v/>
      </c>
      <c r="G67" s="9" t="str">
        <f>IFERROR(IF((COUNTIF('Faculty Dep Info'!C$3:C$1048576,"FA")/3)&gt;0,INDEX('Faculty Dep Info'!C$3:F$268,(MATCH(D$4,'Faculty Dep Info'!C$3:C$1048576,0)+((F67-1)*3)),2),""),"")</f>
        <v/>
      </c>
    </row>
    <row r="68" spans="6:7" x14ac:dyDescent="0.25">
      <c r="F68" s="9" t="str">
        <f>IF(F67&lt;(COUNTIF('Faculty Dep Info'!C$3:C$1048576,+D$4)/3),(F67+1),"")</f>
        <v/>
      </c>
      <c r="G68" s="9" t="str">
        <f>IFERROR(IF((COUNTIF('Faculty Dep Info'!C$3:C$1048576,"FA")/3)&gt;0,INDEX('Faculty Dep Info'!C$3:F$268,(MATCH(D$4,'Faculty Dep Info'!C$3:C$1048576,0)+((F68-1)*3)),2),""),"")</f>
        <v/>
      </c>
    </row>
    <row r="69" spans="6:7" x14ac:dyDescent="0.25">
      <c r="F69" s="9" t="str">
        <f>IF(F68&lt;(COUNTIF('Faculty Dep Info'!C$3:C$1048576,+D$4)/3),(F68+1),"")</f>
        <v/>
      </c>
      <c r="G69" s="9" t="str">
        <f>IFERROR(IF((COUNTIF('Faculty Dep Info'!C$3:C$1048576,"FA")/3)&gt;0,INDEX('Faculty Dep Info'!C$3:F$268,(MATCH(D$4,'Faculty Dep Info'!C$3:C$1048576,0)+((F69-1)*3)),2),""),"")</f>
        <v/>
      </c>
    </row>
    <row r="70" spans="6:7" x14ac:dyDescent="0.25">
      <c r="F70" s="9" t="str">
        <f>IF(F69&lt;(COUNTIF('Faculty Dep Info'!C$3:C$1048576,+D$4)/3),(F69+1),"")</f>
        <v/>
      </c>
      <c r="G70" s="9" t="str">
        <f>IFERROR(IF((COUNTIF('Faculty Dep Info'!C$3:C$1048576,"FA")/3)&gt;0,INDEX('Faculty Dep Info'!C$3:F$268,(MATCH(D$4,'Faculty Dep Info'!C$3:C$1048576,0)+((F70-1)*3)),2),""),"")</f>
        <v/>
      </c>
    </row>
    <row r="71" spans="6:7" x14ac:dyDescent="0.25">
      <c r="F71" s="9" t="str">
        <f>IF(F70&lt;(COUNTIF('Faculty Dep Info'!C$3:C$1048576,+D$4)/3),(F70+1),"")</f>
        <v/>
      </c>
      <c r="G71" s="9" t="str">
        <f>IFERROR(IF((COUNTIF('Faculty Dep Info'!C$3:C$1048576,"FA")/3)&gt;0,INDEX('Faculty Dep Info'!C$3:F$268,(MATCH(D$4,'Faculty Dep Info'!C$3:C$1048576,0)+((F71-1)*3)),2),""),"")</f>
        <v/>
      </c>
    </row>
    <row r="72" spans="6:7" x14ac:dyDescent="0.25">
      <c r="F72" s="9" t="str">
        <f>IF(F71&lt;(COUNTIF('Faculty Dep Info'!C$3:C$1048576,+D$4)/3),(F71+1),"")</f>
        <v/>
      </c>
      <c r="G72" s="9" t="str">
        <f>IFERROR(IF((COUNTIF('Faculty Dep Info'!C$3:C$1048576,"FA")/3)&gt;0,INDEX('Faculty Dep Info'!C$3:F$268,(MATCH(D$4,'Faculty Dep Info'!C$3:C$1048576,0)+((F72-1)*3)),2),""),"")</f>
        <v/>
      </c>
    </row>
    <row r="73" spans="6:7" x14ac:dyDescent="0.25">
      <c r="F73" s="9" t="str">
        <f>IF(F72&lt;(COUNTIF('Faculty Dep Info'!C$3:C$1048576,+D$4)/3),(F72+1),"")</f>
        <v/>
      </c>
      <c r="G73" s="9" t="str">
        <f>IFERROR(IF((COUNTIF('Faculty Dep Info'!C$3:C$1048576,"FA")/3)&gt;0,INDEX('Faculty Dep Info'!C$3:F$268,(MATCH(D$4,'Faculty Dep Info'!C$3:C$1048576,0)+((F73-1)*3)),2),""),"")</f>
        <v/>
      </c>
    </row>
    <row r="74" spans="6:7" x14ac:dyDescent="0.25">
      <c r="F74" s="9" t="str">
        <f>IF(F73&lt;(COUNTIF('Faculty Dep Info'!C$3:C$1048576,+D$4)/3),(F73+1),"")</f>
        <v/>
      </c>
      <c r="G74" s="9" t="str">
        <f>IFERROR(IF((COUNTIF('Faculty Dep Info'!C$3:C$1048576,"FA")/3)&gt;0,INDEX('Faculty Dep Info'!C$3:F$268,(MATCH(D$4,'Faculty Dep Info'!C$3:C$1048576,0)+((F74-1)*3)),2),""),"")</f>
        <v/>
      </c>
    </row>
    <row r="75" spans="6:7" x14ac:dyDescent="0.25">
      <c r="F75" s="9" t="str">
        <f>IF(F74&lt;(COUNTIF('Faculty Dep Info'!C$3:C$1048576,+D$4)/3),(F74+1),"")</f>
        <v/>
      </c>
      <c r="G75" s="9" t="str">
        <f>IFERROR(IF((COUNTIF('Faculty Dep Info'!C$3:C$1048576,"FA")/3)&gt;0,INDEX('Faculty Dep Info'!C$3:F$268,(MATCH(D$4,'Faculty Dep Info'!C$3:C$1048576,0)+((F75-1)*3)),2),""),"")</f>
        <v/>
      </c>
    </row>
    <row r="76" spans="6:7" x14ac:dyDescent="0.25">
      <c r="F76" s="9" t="str">
        <f>IF(F75&lt;(COUNTIF('Faculty Dep Info'!C$3:C$1048576,+D$4)/3),(F75+1),"")</f>
        <v/>
      </c>
      <c r="G76" s="9" t="str">
        <f>IFERROR(IF((COUNTIF('Faculty Dep Info'!C$3:C$1048576,"FA")/3)&gt;0,INDEX('Faculty Dep Info'!C$3:F$268,(MATCH(D$4,'Faculty Dep Info'!C$3:C$1048576,0)+((F76-1)*3)),2),""),"")</f>
        <v/>
      </c>
    </row>
    <row r="77" spans="6:7" x14ac:dyDescent="0.25">
      <c r="F77" s="9" t="str">
        <f>IF(F76&lt;(COUNTIF('Faculty Dep Info'!C$3:C$1048576,+D$4)/3),(F76+1),"")</f>
        <v/>
      </c>
      <c r="G77" s="9" t="str">
        <f>IFERROR(IF((COUNTIF('Faculty Dep Info'!C$3:C$1048576,"FA")/3)&gt;0,INDEX('Faculty Dep Info'!C$3:F$268,(MATCH(D$4,'Faculty Dep Info'!C$3:C$1048576,0)+((F77-1)*3)),2),""),"")</f>
        <v/>
      </c>
    </row>
    <row r="78" spans="6:7" x14ac:dyDescent="0.25">
      <c r="F78" s="9" t="str">
        <f>IF(F77&lt;(COUNTIF('Faculty Dep Info'!C$3:C$1048576,+D$4)/3),(F77+1),"")</f>
        <v/>
      </c>
      <c r="G78" s="9" t="str">
        <f>IFERROR(IF((COUNTIF('Faculty Dep Info'!C$3:C$1048576,"FA")/3)&gt;0,INDEX('Faculty Dep Info'!C$3:F$268,(MATCH(D$4,'Faculty Dep Info'!C$3:C$1048576,0)+((F78-1)*3)),2),""),"")</f>
        <v/>
      </c>
    </row>
    <row r="79" spans="6:7" x14ac:dyDescent="0.25">
      <c r="F79" s="9" t="str">
        <f>IF(F78&lt;(COUNTIF('Faculty Dep Info'!C$3:C$1048576,+D$4)/3),(F78+1),"")</f>
        <v/>
      </c>
      <c r="G79" s="9" t="str">
        <f>IFERROR(IF((COUNTIF('Faculty Dep Info'!C$3:C$1048576,"FA")/3)&gt;0,INDEX('Faculty Dep Info'!C$3:F$268,(MATCH(D$4,'Faculty Dep Info'!C$3:C$1048576,0)+((F79-1)*3)),2),""),"")</f>
        <v/>
      </c>
    </row>
    <row r="80" spans="6:7" x14ac:dyDescent="0.25">
      <c r="F80" s="9" t="str">
        <f>IF(F79&lt;(COUNTIF('Faculty Dep Info'!C$3:C$1048576,+D$4)/3),(F79+1),"")</f>
        <v/>
      </c>
      <c r="G80" s="9" t="str">
        <f>IFERROR(IF((COUNTIF('Faculty Dep Info'!C$3:C$1048576,"FA")/3)&gt;0,INDEX('Faculty Dep Info'!C$3:F$268,(MATCH(D$4,'Faculty Dep Info'!C$3:C$1048576,0)+((F80-1)*3)),2),""),"")</f>
        <v/>
      </c>
    </row>
    <row r="81" spans="6:7" x14ac:dyDescent="0.25">
      <c r="F81" s="9" t="str">
        <f>IF(F80&lt;(COUNTIF('Faculty Dep Info'!C$3:C$1048576,+D$4)/3),(F80+1),"")</f>
        <v/>
      </c>
      <c r="G81" s="9" t="str">
        <f>IFERROR(IF((COUNTIF('Faculty Dep Info'!C$3:C$1048576,"FA")/3)&gt;0,INDEX('Faculty Dep Info'!C$3:F$268,(MATCH(D$4,'Faculty Dep Info'!C$3:C$1048576,0)+((F81-1)*3)),2),""),"")</f>
        <v/>
      </c>
    </row>
    <row r="82" spans="6:7" x14ac:dyDescent="0.25">
      <c r="F82" s="9" t="str">
        <f>IF(F81&lt;(COUNTIF('Faculty Dep Info'!C$3:C$1048576,+D$4)/3),(F81+1),"")</f>
        <v/>
      </c>
      <c r="G82" s="9" t="str">
        <f>IFERROR(IF((COUNTIF('Faculty Dep Info'!C$3:C$1048576,"FA")/3)&gt;0,INDEX('Faculty Dep Info'!C$3:F$268,(MATCH(D$4,'Faculty Dep Info'!C$3:C$1048576,0)+((F82-1)*3)),2),""),"")</f>
        <v/>
      </c>
    </row>
    <row r="83" spans="6:7" x14ac:dyDescent="0.25">
      <c r="F83" s="9" t="str">
        <f>IF(F82&lt;(COUNTIF('Faculty Dep Info'!C$3:C$1048576,+D$4)/3),(F82+1),"")</f>
        <v/>
      </c>
      <c r="G83" s="9" t="str">
        <f>IFERROR(IF((COUNTIF('Faculty Dep Info'!C$3:C$1048576,"FA")/3)&gt;0,INDEX('Faculty Dep Info'!C$3:F$268,(MATCH(D$4,'Faculty Dep Info'!C$3:C$1048576,0)+((F83-1)*3)),2),""),"")</f>
        <v/>
      </c>
    </row>
    <row r="84" spans="6:7" x14ac:dyDescent="0.25">
      <c r="F84" s="9" t="str">
        <f>IF(F83&lt;(COUNTIF('Faculty Dep Info'!C$3:C$1048576,+D$4)/3),(F83+1),"")</f>
        <v/>
      </c>
      <c r="G84" s="9" t="str">
        <f>IFERROR(IF((COUNTIF('Faculty Dep Info'!C$3:C$1048576,"FA")/3)&gt;0,INDEX('Faculty Dep Info'!C$3:F$268,(MATCH(D$4,'Faculty Dep Info'!C$3:C$1048576,0)+((F84-1)*3)),2),""),"")</f>
        <v/>
      </c>
    </row>
    <row r="85" spans="6:7" x14ac:dyDescent="0.25">
      <c r="F85" s="9" t="str">
        <f>IF(F84&lt;(COUNTIF('Faculty Dep Info'!C$3:C$1048576,+D$4)/3),(F84+1),"")</f>
        <v/>
      </c>
      <c r="G85" s="9" t="str">
        <f>IFERROR(IF((COUNTIF('Faculty Dep Info'!C$3:C$1048576,"FA")/3)&gt;0,INDEX('Faculty Dep Info'!C$3:F$268,(MATCH(D$4,'Faculty Dep Info'!C$3:C$1048576,0)+((F85-1)*3)),2),""),"")</f>
        <v/>
      </c>
    </row>
    <row r="86" spans="6:7" x14ac:dyDescent="0.25">
      <c r="F86" s="9" t="str">
        <f>IF(F85&lt;(COUNTIF('Faculty Dep Info'!C$3:C$1048576,+D$4)/3),(F85+1),"")</f>
        <v/>
      </c>
      <c r="G86" s="9" t="str">
        <f>IFERROR(IF((COUNTIF('Faculty Dep Info'!C$3:C$1048576,"FA")/3)&gt;0,INDEX('Faculty Dep Info'!C$3:F$268,(MATCH(D$4,'Faculty Dep Info'!C$3:C$1048576,0)+((F86-1)*3)),2),""),"")</f>
        <v/>
      </c>
    </row>
    <row r="87" spans="6:7" x14ac:dyDescent="0.25">
      <c r="F87" s="9" t="str">
        <f>IF(F86&lt;(COUNTIF('Faculty Dep Info'!C$3:C$1048576,+D$4)/3),(F86+1),"")</f>
        <v/>
      </c>
      <c r="G87" s="9" t="str">
        <f>IFERROR(IF((COUNTIF('Faculty Dep Info'!C$3:C$1048576,"FA")/3)&gt;0,INDEX('Faculty Dep Info'!C$3:F$268,(MATCH(D$4,'Faculty Dep Info'!C$3:C$1048576,0)+((F87-1)*3)),2),""),"")</f>
        <v/>
      </c>
    </row>
    <row r="88" spans="6:7" x14ac:dyDescent="0.25">
      <c r="F88" s="9" t="str">
        <f>IF(F87&lt;(COUNTIF('Faculty Dep Info'!C$3:C$1048576,+D$4)/3),(F87+1),"")</f>
        <v/>
      </c>
      <c r="G88" s="9" t="str">
        <f>IFERROR(IF((COUNTIF('Faculty Dep Info'!C$3:C$1048576,"FA")/3)&gt;0,INDEX('Faculty Dep Info'!C$3:F$268,(MATCH(D$4,'Faculty Dep Info'!C$3:C$1048576,0)+((F88-1)*3)),2),""),"")</f>
        <v/>
      </c>
    </row>
    <row r="89" spans="6:7" x14ac:dyDescent="0.25">
      <c r="F89" s="9" t="str">
        <f>IF(F88&lt;(COUNTIF('Faculty Dep Info'!C$3:C$1048576,+D$4)/3),(F88+1),"")</f>
        <v/>
      </c>
      <c r="G89" s="9" t="str">
        <f>IFERROR(IF((COUNTIF('Faculty Dep Info'!C$3:C$1048576,"FA")/3)&gt;0,INDEX('Faculty Dep Info'!C$3:F$268,(MATCH(D$4,'Faculty Dep Info'!C$3:C$1048576,0)+((F89-1)*3)),2),""),"")</f>
        <v/>
      </c>
    </row>
    <row r="90" spans="6:7" x14ac:dyDescent="0.25">
      <c r="F90" s="9" t="str">
        <f>IF(F89&lt;(COUNTIF('Faculty Dep Info'!C$3:C$1048576,+D$4)/3),(F89+1),"")</f>
        <v/>
      </c>
      <c r="G90" s="9" t="str">
        <f>IFERROR(IF((COUNTIF('Faculty Dep Info'!C$3:C$1048576,"FA")/3)&gt;0,INDEX('Faculty Dep Info'!C$3:F$268,(MATCH(D$4,'Faculty Dep Info'!C$3:C$1048576,0)+((F90-1)*3)),2),""),"")</f>
        <v/>
      </c>
    </row>
    <row r="91" spans="6:7" x14ac:dyDescent="0.25">
      <c r="F91" s="9" t="str">
        <f>IF(F90&lt;(COUNTIF('Faculty Dep Info'!C$3:C$1048576,+D$4)/3),(F90+1),"")</f>
        <v/>
      </c>
      <c r="G91" s="9" t="str">
        <f>IFERROR(IF((COUNTIF('Faculty Dep Info'!C$3:C$1048576,"FA")/3)&gt;0,INDEX('Faculty Dep Info'!C$3:F$268,(MATCH(D$4,'Faculty Dep Info'!C$3:C$1048576,0)+((F91-1)*3)),2),""),"")</f>
        <v/>
      </c>
    </row>
    <row r="92" spans="6:7" x14ac:dyDescent="0.25">
      <c r="F92" s="9" t="str">
        <f>IF(F91&lt;(COUNTIF('Faculty Dep Info'!C$3:C$1048576,+D$4)/3),(F91+1),"")</f>
        <v/>
      </c>
      <c r="G92" s="9" t="str">
        <f>IFERROR(IF((COUNTIF('Faculty Dep Info'!C$3:C$1048576,"FA")/3)&gt;0,INDEX('Faculty Dep Info'!C$3:F$268,(MATCH(D$4,'Faculty Dep Info'!C$3:C$1048576,0)+((F92-1)*3)),2),""),"")</f>
        <v/>
      </c>
    </row>
    <row r="93" spans="6:7" x14ac:dyDescent="0.25">
      <c r="F93" s="9" t="str">
        <f>IF(F92&lt;(COUNTIF('Faculty Dep Info'!C$3:C$1048576,+D$4)/3),(F92+1),"")</f>
        <v/>
      </c>
      <c r="G93" s="9" t="str">
        <f>IFERROR(IF((COUNTIF('Faculty Dep Info'!C$3:C$1048576,"FA")/3)&gt;0,INDEX('Faculty Dep Info'!C$3:F$268,(MATCH(D$4,'Faculty Dep Info'!C$3:C$1048576,0)+((F93-1)*3)),2),""),"")</f>
        <v/>
      </c>
    </row>
    <row r="94" spans="6:7" x14ac:dyDescent="0.25">
      <c r="F94" s="9" t="str">
        <f>IF(F93&lt;(COUNTIF('Faculty Dep Info'!C$3:C$1048576,+D$4)/3),(F93+1),"")</f>
        <v/>
      </c>
      <c r="G94" s="9" t="str">
        <f>IFERROR(IF((COUNTIF('Faculty Dep Info'!C$3:C$1048576,"FA")/3)&gt;0,INDEX('Faculty Dep Info'!C$3:F$268,(MATCH(D$4,'Faculty Dep Info'!C$3:C$1048576,0)+((F94-1)*3)),2),""),"")</f>
        <v/>
      </c>
    </row>
    <row r="95" spans="6:7" x14ac:dyDescent="0.25">
      <c r="F95" s="9" t="str">
        <f>IF(F94&lt;(COUNTIF('Faculty Dep Info'!C$3:C$1048576,+D$4)/3),(F94+1),"")</f>
        <v/>
      </c>
      <c r="G95" s="9" t="str">
        <f>IFERROR(IF((COUNTIF('Faculty Dep Info'!C$3:C$1048576,"FA")/3)&gt;0,INDEX('Faculty Dep Info'!C$3:F$268,(MATCH(D$4,'Faculty Dep Info'!C$3:C$1048576,0)+((F95-1)*3)),2),""),"")</f>
        <v/>
      </c>
    </row>
    <row r="96" spans="6:7" x14ac:dyDescent="0.25">
      <c r="F96" s="9" t="str">
        <f>IF(F95&lt;(COUNTIF('Faculty Dep Info'!C$3:C$1048576,+D$4)/3),(F95+1),"")</f>
        <v/>
      </c>
      <c r="G96" s="9" t="str">
        <f>IFERROR(IF((COUNTIF('Faculty Dep Info'!C$3:C$1048576,"FA")/3)&gt;0,INDEX('Faculty Dep Info'!C$3:F$268,(MATCH(D$4,'Faculty Dep Info'!C$3:C$1048576,0)+((F96-1)*3)),2),""),"")</f>
        <v/>
      </c>
    </row>
    <row r="97" spans="6:7" x14ac:dyDescent="0.25">
      <c r="F97" s="9" t="str">
        <f>IF(F96&lt;(COUNTIF('Faculty Dep Info'!C$3:C$1048576,+D$4)/3),(F96+1),"")</f>
        <v/>
      </c>
      <c r="G97" s="9" t="str">
        <f>IFERROR(IF((COUNTIF('Faculty Dep Info'!C$3:C$1048576,"FA")/3)&gt;0,INDEX('Faculty Dep Info'!C$3:F$268,(MATCH(D$4,'Faculty Dep Info'!C$3:C$1048576,0)+((F97-1)*3)),2),""),"")</f>
        <v/>
      </c>
    </row>
    <row r="98" spans="6:7" x14ac:dyDescent="0.25">
      <c r="F98" s="9" t="str">
        <f>IF(F97&lt;(COUNTIF('Faculty Dep Info'!C$3:C$1048576,+D$4)/3),(F97+1),"")</f>
        <v/>
      </c>
      <c r="G98" s="9" t="str">
        <f>IFERROR(IF((COUNTIF('Faculty Dep Info'!C$3:C$1048576,"FA")/3)&gt;0,INDEX('Faculty Dep Info'!C$3:F$268,(MATCH(D$4,'Faculty Dep Info'!C$3:C$1048576,0)+((F98-1)*3)),2),""),"")</f>
        <v/>
      </c>
    </row>
    <row r="99" spans="6:7" x14ac:dyDescent="0.25">
      <c r="F99" s="9" t="str">
        <f>IF(F98&lt;(COUNTIF('Faculty Dep Info'!C$3:C$1048576,+D$4)/3),(F98+1),"")</f>
        <v/>
      </c>
      <c r="G99" s="9" t="str">
        <f>IFERROR(IF((COUNTIF('Faculty Dep Info'!C$3:C$1048576,"FA")/3)&gt;0,INDEX('Faculty Dep Info'!C$3:F$268,(MATCH(D$4,'Faculty Dep Info'!C$3:C$1048576,0)+((F99-1)*3)),2),""),"")</f>
        <v/>
      </c>
    </row>
    <row r="100" spans="6:7" x14ac:dyDescent="0.25">
      <c r="F100" s="9" t="str">
        <f>IF(F99&lt;(COUNTIF('Faculty Dep Info'!C$3:C$1048576,+D$4)/3),(F99+1),"")</f>
        <v/>
      </c>
      <c r="G100" s="9" t="str">
        <f>IFERROR(IF((COUNTIF('Faculty Dep Info'!C$3:C$1048576,"FA")/3)&gt;0,INDEX('Faculty Dep Info'!C$3:F$268,(MATCH(D$4,'Faculty Dep Info'!C$3:C$1048576,0)+((F100-1)*3)),2),""),"")</f>
        <v/>
      </c>
    </row>
    <row r="101" spans="6:7" x14ac:dyDescent="0.25">
      <c r="F101" s="9" t="str">
        <f>IF(F100&lt;(COUNTIF('Faculty Dep Info'!C$3:C$1048576,+D$4)/3),(F100+1),"")</f>
        <v/>
      </c>
      <c r="G101" s="9" t="str">
        <f>IFERROR(IF((COUNTIF('Faculty Dep Info'!C$3:C$1048576,"FA")/3)&gt;0,INDEX('Faculty Dep Info'!C$3:F$268,(MATCH(D$4,'Faculty Dep Info'!C$3:C$1048576,0)+((F101-1)*3)),2),""),"")</f>
        <v/>
      </c>
    </row>
    <row r="102" spans="6:7" x14ac:dyDescent="0.25">
      <c r="F102" s="9" t="str">
        <f>IF(F101&lt;(COUNTIF('Faculty Dep Info'!C$3:C$1048576,+D$4)/3),(F101+1),"")</f>
        <v/>
      </c>
      <c r="G102" s="9" t="str">
        <f>IFERROR(IF((COUNTIF('Faculty Dep Info'!C$3:C$1048576,"FA")/3)&gt;0,INDEX('Faculty Dep Info'!C$3:F$268,(MATCH(D$4,'Faculty Dep Info'!C$3:C$1048576,0)+((F102-1)*3)),2),""),"")</f>
        <v/>
      </c>
    </row>
    <row r="103" spans="6:7" x14ac:dyDescent="0.25">
      <c r="F103" s="9" t="str">
        <f>IF(F102&lt;(COUNTIF('Faculty Dep Info'!C$3:C$1048576,+D$4)/3),(F102+1),"")</f>
        <v/>
      </c>
      <c r="G103" s="9" t="str">
        <f>IFERROR(IF((COUNTIF('Faculty Dep Info'!C$3:C$1048576,"FA")/3)&gt;0,INDEX('Faculty Dep Info'!C$3:F$268,(MATCH(D$4,'Faculty Dep Info'!C$3:C$1048576,0)+((F103-1)*3)),2),""),"")</f>
        <v/>
      </c>
    </row>
    <row r="104" spans="6:7" x14ac:dyDescent="0.25">
      <c r="F104" s="9" t="str">
        <f>IF(F103&lt;(COUNTIF('Faculty Dep Info'!C$3:C$1048576,+D$4)/3),(F103+1),"")</f>
        <v/>
      </c>
      <c r="G104" s="9" t="str">
        <f>IFERROR(IF((COUNTIF('Faculty Dep Info'!C$3:C$1048576,"FA")/3)&gt;0,INDEX('Faculty Dep Info'!C$3:F$268,(MATCH(D$4,'Faculty Dep Info'!C$3:C$1048576,0)+((F104-1)*3)),2),""),"")</f>
        <v/>
      </c>
    </row>
    <row r="105" spans="6:7" x14ac:dyDescent="0.25">
      <c r="F105" s="9" t="str">
        <f>IF(F104&lt;(COUNTIF('Faculty Dep Info'!C$3:C$1048576,+D$4)/3),(F104+1),"")</f>
        <v/>
      </c>
      <c r="G105" s="9" t="str">
        <f>IFERROR(IF((COUNTIF('Faculty Dep Info'!C$3:C$1048576,"FA")/3)&gt;0,INDEX('Faculty Dep Info'!C$3:F$268,(MATCH(D$4,'Faculty Dep Info'!C$3:C$1048576,0)+((F105-1)*3)),2),""),"")</f>
        <v/>
      </c>
    </row>
    <row r="106" spans="6:7" x14ac:dyDescent="0.25">
      <c r="F106" s="9" t="str">
        <f>IF(F105&lt;(COUNTIF('Faculty Dep Info'!C$3:C$1048576,+D$4)/3),(F105+1),"")</f>
        <v/>
      </c>
      <c r="G106" s="9" t="str">
        <f>IFERROR(IF((COUNTIF('Faculty Dep Info'!C$3:C$1048576,"FA")/3)&gt;0,INDEX('Faculty Dep Info'!C$3:F$268,(MATCH(D$4,'Faculty Dep Info'!C$3:C$1048576,0)+((F106-1)*3)),2),""),"")</f>
        <v/>
      </c>
    </row>
    <row r="107" spans="6:7" x14ac:dyDescent="0.25">
      <c r="F107" s="9" t="str">
        <f>IF(F106&lt;(COUNTIF('Faculty Dep Info'!C$3:C$1048576,+D$4)/3),(F106+1),"")</f>
        <v/>
      </c>
      <c r="G107" s="9" t="str">
        <f>IFERROR(IF((COUNTIF('Faculty Dep Info'!C$3:C$1048576,"FA")/3)&gt;0,INDEX('Faculty Dep Info'!C$3:F$268,(MATCH(D$4,'Faculty Dep Info'!C$3:C$1048576,0)+((F107-1)*3)),2),""),"")</f>
        <v/>
      </c>
    </row>
    <row r="108" spans="6:7" x14ac:dyDescent="0.25">
      <c r="F108" s="9" t="str">
        <f>IF(F107&lt;(COUNTIF('Faculty Dep Info'!C$3:C$1048576,+D$4)/3),(F107+1),"")</f>
        <v/>
      </c>
      <c r="G108" s="9" t="str">
        <f>IFERROR(IF((COUNTIF('Faculty Dep Info'!C$3:C$1048576,"FA")/3)&gt;0,INDEX('Faculty Dep Info'!C$3:F$268,(MATCH(D$4,'Faculty Dep Info'!C$3:C$1048576,0)+((F108-1)*3)),2),""),"")</f>
        <v/>
      </c>
    </row>
    <row r="109" spans="6:7" x14ac:dyDescent="0.25">
      <c r="F109" s="9" t="str">
        <f>IF(F108&lt;(COUNTIF('Faculty Dep Info'!C$3:C$1048576,+D$4)/3),(F108+1),"")</f>
        <v/>
      </c>
      <c r="G109" s="9" t="str">
        <f>IFERROR(IF((COUNTIF('Faculty Dep Info'!C$3:C$1048576,"FA")/3)&gt;0,INDEX('Faculty Dep Info'!C$3:F$268,(MATCH(D$4,'Faculty Dep Info'!C$3:C$1048576,0)+((F109-1)*3)),2),""),"")</f>
        <v/>
      </c>
    </row>
    <row r="110" spans="6:7" x14ac:dyDescent="0.25">
      <c r="F110" s="9" t="str">
        <f>IF(F109&lt;(COUNTIF('Faculty Dep Info'!C$3:C$1048576,+D$4)/3),(F109+1),"")</f>
        <v/>
      </c>
      <c r="G110" s="9" t="str">
        <f>IFERROR(IF((COUNTIF('Faculty Dep Info'!C$3:C$1048576,"FA")/3)&gt;0,INDEX('Faculty Dep Info'!C$3:F$268,(MATCH(D$4,'Faculty Dep Info'!C$3:C$1048576,0)+((F110-1)*3)),2),""),"")</f>
        <v/>
      </c>
    </row>
    <row r="111" spans="6:7" x14ac:dyDescent="0.25">
      <c r="F111" s="9" t="str">
        <f>IF(F110&lt;(COUNTIF('Faculty Dep Info'!C$3:C$1048576,+D$4)/3),(F110+1),"")</f>
        <v/>
      </c>
      <c r="G111" s="9" t="str">
        <f>IFERROR(IF((COUNTIF('Faculty Dep Info'!C$3:C$1048576,"FA")/3)&gt;0,INDEX('Faculty Dep Info'!C$3:F$268,(MATCH(D$4,'Faculty Dep Info'!C$3:C$1048576,0)+((F111-1)*3)),2),""),"")</f>
        <v/>
      </c>
    </row>
    <row r="112" spans="6:7" x14ac:dyDescent="0.25">
      <c r="F112" s="9" t="str">
        <f>IF(F111&lt;(COUNTIF('Faculty Dep Info'!C$3:C$1048576,+D$4)/3),(F111+1),"")</f>
        <v/>
      </c>
      <c r="G112" s="9" t="str">
        <f>IFERROR(IF((COUNTIF('Faculty Dep Info'!C$3:C$1048576,"FA")/3)&gt;0,INDEX('Faculty Dep Info'!C$3:F$268,(MATCH(D$4,'Faculty Dep Info'!C$3:C$1048576,0)+((F112-1)*3)),2),""),"")</f>
        <v/>
      </c>
    </row>
    <row r="113" spans="6:7" x14ac:dyDescent="0.25">
      <c r="F113" s="9" t="str">
        <f>IF(F112&lt;(COUNTIF('Faculty Dep Info'!C$3:C$1048576,+D$4)/3),(F112+1),"")</f>
        <v/>
      </c>
      <c r="G113" s="9" t="str">
        <f>IFERROR(IF((COUNTIF('Faculty Dep Info'!C$3:C$1048576,"FA")/3)&gt;0,INDEX('Faculty Dep Info'!C$3:F$268,(MATCH(D$4,'Faculty Dep Info'!C$3:C$1048576,0)+((F113-1)*3)),2),""),"")</f>
        <v/>
      </c>
    </row>
    <row r="114" spans="6:7" x14ac:dyDescent="0.25">
      <c r="F114" s="9" t="str">
        <f>IF(F113&lt;(COUNTIF('Faculty Dep Info'!C$3:C$1048576,+D$4)/3),(F113+1),"")</f>
        <v/>
      </c>
      <c r="G114" s="9" t="str">
        <f>IFERROR(IF((COUNTIF('Faculty Dep Info'!C$3:C$1048576,"FA")/3)&gt;0,INDEX('Faculty Dep Info'!C$3:F$268,(MATCH(D$4,'Faculty Dep Info'!C$3:C$1048576,0)+((F114-1)*3)),2),""),"")</f>
        <v/>
      </c>
    </row>
    <row r="115" spans="6:7" x14ac:dyDescent="0.25">
      <c r="F115" s="9" t="str">
        <f>IF(F114&lt;(COUNTIF('Faculty Dep Info'!C$3:C$1048576,+D$4)/3),(F114+1),"")</f>
        <v/>
      </c>
      <c r="G115" s="9" t="str">
        <f>IFERROR(IF((COUNTIF('Faculty Dep Info'!C$3:C$1048576,"FA")/3)&gt;0,INDEX('Faculty Dep Info'!C$3:F$268,(MATCH(D$4,'Faculty Dep Info'!C$3:C$1048576,0)+((F115-1)*3)),2),""),"")</f>
        <v/>
      </c>
    </row>
    <row r="116" spans="6:7" x14ac:dyDescent="0.25">
      <c r="F116" s="9" t="str">
        <f>IF(F115&lt;(COUNTIF('Faculty Dep Info'!C$3:C$1048576,+D$4)/3),(F115+1),"")</f>
        <v/>
      </c>
      <c r="G116" s="9" t="str">
        <f>IFERROR(IF((COUNTIF('Faculty Dep Info'!C$3:C$1048576,"FA")/3)&gt;0,INDEX('Faculty Dep Info'!C$3:F$268,(MATCH(D$4,'Faculty Dep Info'!C$3:C$1048576,0)+((F116-1)*3)),2),""),"")</f>
        <v/>
      </c>
    </row>
    <row r="117" spans="6:7" x14ac:dyDescent="0.25">
      <c r="F117" s="9" t="str">
        <f>IF(F116&lt;(COUNTIF('Faculty Dep Info'!C$3:C$1048576,+D$4)/3),(F116+1),"")</f>
        <v/>
      </c>
      <c r="G117" s="9" t="str">
        <f>IFERROR(IF((COUNTIF('Faculty Dep Info'!C$3:C$1048576,"FA")/3)&gt;0,INDEX('Faculty Dep Info'!C$3:F$268,(MATCH(D$4,'Faculty Dep Info'!C$3:C$1048576,0)+((F117-1)*3)),2),""),"")</f>
        <v/>
      </c>
    </row>
    <row r="118" spans="6:7" x14ac:dyDescent="0.25">
      <c r="F118" s="9" t="str">
        <f>IF(F117&lt;(COUNTIF('Faculty Dep Info'!C$3:C$1048576,+D$4)/3),(F117+1),"")</f>
        <v/>
      </c>
      <c r="G118" s="9" t="str">
        <f>IFERROR(IF((COUNTIF('Faculty Dep Info'!C$3:C$1048576,"FA")/3)&gt;0,INDEX('Faculty Dep Info'!C$3:F$268,(MATCH(D$4,'Faculty Dep Info'!C$3:C$1048576,0)+((F118-1)*3)),2),""),"")</f>
        <v/>
      </c>
    </row>
    <row r="119" spans="6:7" x14ac:dyDescent="0.25">
      <c r="F119" s="9" t="str">
        <f>IF(F118&lt;(COUNTIF('Faculty Dep Info'!C$3:C$1048576,+D$4)/3),(F118+1),"")</f>
        <v/>
      </c>
      <c r="G119" s="9" t="str">
        <f>IFERROR(IF((COUNTIF('Faculty Dep Info'!C$3:C$1048576,"FA")/3)&gt;0,INDEX('Faculty Dep Info'!C$3:F$268,(MATCH(D$4,'Faculty Dep Info'!C$3:C$1048576,0)+((F119-1)*3)),2),""),"")</f>
        <v/>
      </c>
    </row>
    <row r="120" spans="6:7" x14ac:dyDescent="0.25">
      <c r="F120" s="9" t="str">
        <f>IF(F119&lt;(COUNTIF('Faculty Dep Info'!C$3:C$1048576,+D$4)/3),(F119+1),"")</f>
        <v/>
      </c>
      <c r="G120" s="9" t="str">
        <f>IFERROR(IF((COUNTIF('Faculty Dep Info'!C$3:C$1048576,"FA")/3)&gt;0,INDEX('Faculty Dep Info'!C$3:F$268,(MATCH(D$4,'Faculty Dep Info'!C$3:C$1048576,0)+((F120-1)*3)),2),""),"")</f>
        <v/>
      </c>
    </row>
    <row r="121" spans="6:7" x14ac:dyDescent="0.25">
      <c r="F121" s="9" t="str">
        <f>IF(F120&lt;(COUNTIF('Faculty Dep Info'!C$3:C$1048576,+D$4)/3),(F120+1),"")</f>
        <v/>
      </c>
      <c r="G121" s="9" t="str">
        <f>IFERROR(IF((COUNTIF('Faculty Dep Info'!C$3:C$1048576,"FA")/3)&gt;0,INDEX('Faculty Dep Info'!C$3:F$268,(MATCH(D$4,'Faculty Dep Info'!C$3:C$1048576,0)+((F121-1)*3)),2),""),"")</f>
        <v/>
      </c>
    </row>
    <row r="122" spans="6:7" x14ac:dyDescent="0.25">
      <c r="F122" s="9" t="str">
        <f>IF(F121&lt;(COUNTIF('Faculty Dep Info'!C$3:C$1048576,+D$4)/3),(F121+1),"")</f>
        <v/>
      </c>
      <c r="G122" s="9" t="str">
        <f>IFERROR(IF((COUNTIF('Faculty Dep Info'!C$3:C$1048576,"FA")/3)&gt;0,INDEX('Faculty Dep Info'!C$3:F$268,(MATCH(D$4,'Faculty Dep Info'!C$3:C$1048576,0)+((F122-1)*3)),2),""),"")</f>
        <v/>
      </c>
    </row>
    <row r="123" spans="6:7" x14ac:dyDescent="0.25">
      <c r="F123" s="9" t="str">
        <f>IF(F122&lt;(COUNTIF('Faculty Dep Info'!C$3:C$1048576,+D$4)/3),(F122+1),"")</f>
        <v/>
      </c>
      <c r="G123" s="9" t="str">
        <f>IFERROR(IF((COUNTIF('Faculty Dep Info'!C$3:C$1048576,"FA")/3)&gt;0,INDEX('Faculty Dep Info'!C$3:F$268,(MATCH(D$4,'Faculty Dep Info'!C$3:C$1048576,0)+((F123-1)*3)),2),""),"")</f>
        <v/>
      </c>
    </row>
    <row r="124" spans="6:7" x14ac:dyDescent="0.25">
      <c r="F124" s="9" t="str">
        <f>IF(F123&lt;(COUNTIF('Faculty Dep Info'!C$3:C$1048576,+D$4)/3),(F123+1),"")</f>
        <v/>
      </c>
      <c r="G124" s="9" t="str">
        <f>IFERROR(IF((COUNTIF('Faculty Dep Info'!C$3:C$1048576,"FA")/3)&gt;0,INDEX('Faculty Dep Info'!C$3:F$268,(MATCH(D$4,'Faculty Dep Info'!C$3:C$1048576,0)+((F124-1)*3)),2),""),"")</f>
        <v/>
      </c>
    </row>
    <row r="125" spans="6:7" x14ac:dyDescent="0.25">
      <c r="F125" s="9" t="str">
        <f>IF(F124&lt;(COUNTIF('Faculty Dep Info'!C$3:C$1048576,+D$4)/3),(F124+1),"")</f>
        <v/>
      </c>
      <c r="G125" s="9" t="str">
        <f>IFERROR(IF((COUNTIF('Faculty Dep Info'!C$3:C$1048576,"FA")/3)&gt;0,INDEX('Faculty Dep Info'!C$3:F$268,(MATCH(D$4,'Faculty Dep Info'!C$3:C$1048576,0)+((F125-1)*3)),2),""),"")</f>
        <v/>
      </c>
    </row>
    <row r="126" spans="6:7" x14ac:dyDescent="0.25">
      <c r="F126" s="9" t="str">
        <f>IF(F125&lt;(COUNTIF('Faculty Dep Info'!C$3:C$1048576,+D$4)/3),(F125+1),"")</f>
        <v/>
      </c>
      <c r="G126" s="9" t="str">
        <f>IFERROR(IF((COUNTIF('Faculty Dep Info'!C$3:C$1048576,"FA")/3)&gt;0,INDEX('Faculty Dep Info'!C$3:F$268,(MATCH(D$4,'Faculty Dep Info'!C$3:C$1048576,0)+((F126-1)*3)),2),""),"")</f>
        <v/>
      </c>
    </row>
    <row r="127" spans="6:7" x14ac:dyDescent="0.25">
      <c r="F127" s="9" t="str">
        <f>IF(F126&lt;(COUNTIF('Faculty Dep Info'!C$3:C$1048576,+D$4)/3),(F126+1),"")</f>
        <v/>
      </c>
      <c r="G127" s="9" t="str">
        <f>IFERROR(IF((COUNTIF('Faculty Dep Info'!C$3:C$1048576,"FA")/3)&gt;0,INDEX('Faculty Dep Info'!C$3:F$268,(MATCH(D$4,'Faculty Dep Info'!C$3:C$1048576,0)+((F127-1)*3)),2),""),"")</f>
        <v/>
      </c>
    </row>
    <row r="128" spans="6:7" x14ac:dyDescent="0.25">
      <c r="F128" s="9" t="str">
        <f>IF(F127&lt;(COUNTIF('Faculty Dep Info'!C$3:C$1048576,+D$4)/3),(F127+1),"")</f>
        <v/>
      </c>
      <c r="G128" s="9" t="str">
        <f>IFERROR(IF((COUNTIF('Faculty Dep Info'!C$3:C$1048576,"FA")/3)&gt;0,INDEX('Faculty Dep Info'!C$3:F$268,(MATCH(D$4,'Faculty Dep Info'!C$3:C$1048576,0)+((F128-1)*3)),2),""),"")</f>
        <v/>
      </c>
    </row>
    <row r="129" spans="6:7" x14ac:dyDescent="0.25">
      <c r="F129" s="9" t="str">
        <f>IF(F128&lt;(COUNTIF('Faculty Dep Info'!C$3:C$1048576,+D$4)/3),(F128+1),"")</f>
        <v/>
      </c>
      <c r="G129" s="9" t="str">
        <f>IFERROR(IF((COUNTIF('Faculty Dep Info'!C$3:C$1048576,"FA")/3)&gt;0,INDEX('Faculty Dep Info'!C$3:F$268,(MATCH(D$4,'Faculty Dep Info'!C$3:C$1048576,0)+((F129-1)*3)),2),""),"")</f>
        <v/>
      </c>
    </row>
    <row r="130" spans="6:7" x14ac:dyDescent="0.25">
      <c r="F130" s="9" t="str">
        <f>IF(F129&lt;(COUNTIF('Faculty Dep Info'!C$3:C$1048576,+D$4)/3),(F129+1),"")</f>
        <v/>
      </c>
      <c r="G130" s="9" t="str">
        <f>IFERROR(IF((COUNTIF('Faculty Dep Info'!C$3:C$1048576,"FA")/3)&gt;0,INDEX('Faculty Dep Info'!C$3:F$268,(MATCH(D$4,'Faculty Dep Info'!C$3:C$1048576,0)+((F130-1)*3)),2),""),"")</f>
        <v/>
      </c>
    </row>
    <row r="131" spans="6:7" x14ac:dyDescent="0.25">
      <c r="F131" s="9" t="str">
        <f>IF(F130&lt;(COUNTIF('Faculty Dep Info'!C$3:C$1048576,+D$4)/3),(F130+1),"")</f>
        <v/>
      </c>
      <c r="G131" s="9" t="str">
        <f>IFERROR(IF((COUNTIF('Faculty Dep Info'!C$3:C$1048576,"FA")/3)&gt;0,INDEX('Faculty Dep Info'!C$3:F$268,(MATCH(D$4,'Faculty Dep Info'!C$3:C$1048576,0)+((F131-1)*3)),2),""),"")</f>
        <v/>
      </c>
    </row>
    <row r="132" spans="6:7" x14ac:dyDescent="0.25">
      <c r="F132" s="9" t="str">
        <f>IF(F131&lt;(COUNTIF('Faculty Dep Info'!C$3:C$1048576,+D$4)/3),(F131+1),"")</f>
        <v/>
      </c>
      <c r="G132" s="9" t="str">
        <f>IFERROR(IF((COUNTIF('Faculty Dep Info'!C$3:C$1048576,"FA")/3)&gt;0,INDEX('Faculty Dep Info'!C$3:F$268,(MATCH(D$4,'Faculty Dep Info'!C$3:C$1048576,0)+((F132-1)*3)),2),""),"")</f>
        <v/>
      </c>
    </row>
    <row r="133" spans="6:7" x14ac:dyDescent="0.25">
      <c r="F133" s="9" t="str">
        <f>IF(F132&lt;(COUNTIF('Faculty Dep Info'!C$3:C$1048576,+D$4)/3),(F132+1),"")</f>
        <v/>
      </c>
      <c r="G133" s="9" t="str">
        <f>IFERROR(IF((COUNTIF('Faculty Dep Info'!C$3:C$1048576,"FA")/3)&gt;0,INDEX('Faculty Dep Info'!C$3:F$268,(MATCH(D$4,'Faculty Dep Info'!C$3:C$1048576,0)+((F133-1)*3)),2),""),"")</f>
        <v/>
      </c>
    </row>
    <row r="134" spans="6:7" x14ac:dyDescent="0.25">
      <c r="F134" s="9" t="str">
        <f>IF(F133&lt;(COUNTIF('Faculty Dep Info'!C$3:C$1048576,+D$4)/3),(F133+1),"")</f>
        <v/>
      </c>
      <c r="G134" s="9" t="str">
        <f>IFERROR(IF((COUNTIF('Faculty Dep Info'!C$3:C$1048576,"FA")/3)&gt;0,INDEX('Faculty Dep Info'!C$3:F$268,(MATCH(D$4,'Faculty Dep Info'!C$3:C$1048576,0)+((F134-1)*3)),2),""),"")</f>
        <v/>
      </c>
    </row>
    <row r="135" spans="6:7" x14ac:dyDescent="0.25">
      <c r="F135" s="9" t="str">
        <f>IF(F134&lt;(COUNTIF('Faculty Dep Info'!C$3:C$1048576,+D$4)/3),(F134+1),"")</f>
        <v/>
      </c>
      <c r="G135" s="9" t="str">
        <f>IFERROR(IF((COUNTIF('Faculty Dep Info'!C$3:C$1048576,"FA")/3)&gt;0,INDEX('Faculty Dep Info'!C$3:F$268,(MATCH(D$4,'Faculty Dep Info'!C$3:C$1048576,0)+((F135-1)*3)),2),""),"")</f>
        <v/>
      </c>
    </row>
    <row r="136" spans="6:7" x14ac:dyDescent="0.25">
      <c r="F136" s="9" t="str">
        <f>IF(F135&lt;(COUNTIF('Faculty Dep Info'!C$3:C$1048576,+D$4)/3),(F135+1),"")</f>
        <v/>
      </c>
      <c r="G136" s="9" t="str">
        <f>IFERROR(IF((COUNTIF('Faculty Dep Info'!C$3:C$1048576,"FA")/3)&gt;0,INDEX('Faculty Dep Info'!C$3:F$268,(MATCH(D$4,'Faculty Dep Info'!C$3:C$1048576,0)+((F136-1)*3)),2),""),"")</f>
        <v/>
      </c>
    </row>
    <row r="137" spans="6:7" x14ac:dyDescent="0.25">
      <c r="F137" s="9" t="str">
        <f>IF(F136&lt;(COUNTIF('Faculty Dep Info'!C$3:C$1048576,+D$4)/3),(F136+1),"")</f>
        <v/>
      </c>
      <c r="G137" s="9" t="str">
        <f>IFERROR(IF((COUNTIF('Faculty Dep Info'!C$3:C$1048576,"FA")/3)&gt;0,INDEX('Faculty Dep Info'!C$3:F$268,(MATCH(D$4,'Faculty Dep Info'!C$3:C$1048576,0)+((F137-1)*3)),2),""),"")</f>
        <v/>
      </c>
    </row>
    <row r="138" spans="6:7" x14ac:dyDescent="0.25">
      <c r="F138" s="9" t="str">
        <f>IF(F137&lt;(COUNTIF('Faculty Dep Info'!C$3:C$1048576,+D$4)/3),(F137+1),"")</f>
        <v/>
      </c>
      <c r="G138" s="9" t="str">
        <f>IFERROR(IF((COUNTIF('Faculty Dep Info'!C$3:C$1048576,"FA")/3)&gt;0,INDEX('Faculty Dep Info'!C$3:F$268,(MATCH(D$4,'Faculty Dep Info'!C$3:C$1048576,0)+((F138-1)*3)),2),""),"")</f>
        <v/>
      </c>
    </row>
    <row r="139" spans="6:7" x14ac:dyDescent="0.25">
      <c r="F139" s="9" t="str">
        <f>IF(F138&lt;(COUNTIF('Faculty Dep Info'!C$3:C$1048576,+D$4)/3),(F138+1),"")</f>
        <v/>
      </c>
      <c r="G139" s="9" t="str">
        <f>IFERROR(IF((COUNTIF('Faculty Dep Info'!C$3:C$1048576,"FA")/3)&gt;0,INDEX('Faculty Dep Info'!C$3:F$268,(MATCH(D$4,'Faculty Dep Info'!C$3:C$1048576,0)+((F139-1)*3)),2),""),"")</f>
        <v/>
      </c>
    </row>
    <row r="140" spans="6:7" x14ac:dyDescent="0.25">
      <c r="F140" s="9" t="str">
        <f>IF(F139&lt;(COUNTIF('Faculty Dep Info'!C$3:C$1048576,+D$4)/3),(F139+1),"")</f>
        <v/>
      </c>
      <c r="G140" s="9" t="str">
        <f>IFERROR(IF((COUNTIF('Faculty Dep Info'!C$3:C$1048576,"FA")/3)&gt;0,INDEX('Faculty Dep Info'!C$3:F$268,(MATCH(D$4,'Faculty Dep Info'!C$3:C$1048576,0)+((F140-1)*3)),2),""),"")</f>
        <v/>
      </c>
    </row>
    <row r="141" spans="6:7" x14ac:dyDescent="0.25">
      <c r="F141" s="9" t="str">
        <f>IF(F140&lt;(COUNTIF('Faculty Dep Info'!C$3:C$1048576,+D$4)/3),(F140+1),"")</f>
        <v/>
      </c>
      <c r="G141" s="9" t="str">
        <f>IFERROR(IF((COUNTIF('Faculty Dep Info'!C$3:C$1048576,"FA")/3)&gt;0,INDEX('Faculty Dep Info'!C$3:F$268,(MATCH(D$4,'Faculty Dep Info'!C$3:C$1048576,0)+((F141-1)*3)),2),""),"")</f>
        <v/>
      </c>
    </row>
    <row r="142" spans="6:7" x14ac:dyDescent="0.25">
      <c r="F142" s="9" t="str">
        <f>IF(F141&lt;(COUNTIF('Faculty Dep Info'!C$3:C$1048576,+D$4)/3),(F141+1),"")</f>
        <v/>
      </c>
      <c r="G142" s="9" t="str">
        <f>IFERROR(IF((COUNTIF('Faculty Dep Info'!C$3:C$1048576,"FA")/3)&gt;0,INDEX('Faculty Dep Info'!C$3:F$268,(MATCH(D$4,'Faculty Dep Info'!C$3:C$1048576,0)+((F142-1)*3)),2),""),"")</f>
        <v/>
      </c>
    </row>
    <row r="143" spans="6:7" x14ac:dyDescent="0.25">
      <c r="F143" s="9" t="str">
        <f>IF(F142&lt;(COUNTIF('Faculty Dep Info'!C$3:C$1048576,+D$4)/3),(F142+1),"")</f>
        <v/>
      </c>
      <c r="G143" s="9" t="str">
        <f>IFERROR(IF((COUNTIF('Faculty Dep Info'!C$3:C$1048576,"FA")/3)&gt;0,INDEX('Faculty Dep Info'!C$3:F$268,(MATCH(D$4,'Faculty Dep Info'!C$3:C$1048576,0)+((F143-1)*3)),2),""),"")</f>
        <v/>
      </c>
    </row>
    <row r="144" spans="6:7" x14ac:dyDescent="0.25">
      <c r="F144" s="9" t="str">
        <f>IF(F143&lt;(COUNTIF('Faculty Dep Info'!C$3:C$1048576,+D$4)/3),(F143+1),"")</f>
        <v/>
      </c>
      <c r="G144" s="9" t="str">
        <f>IFERROR(IF((COUNTIF('Faculty Dep Info'!C$3:C$1048576,"FA")/3)&gt;0,INDEX('Faculty Dep Info'!C$3:F$268,(MATCH(D$4,'Faculty Dep Info'!C$3:C$1048576,0)+((F144-1)*3)),2),""),"")</f>
        <v/>
      </c>
    </row>
    <row r="145" spans="6:7" x14ac:dyDescent="0.25">
      <c r="F145" s="9" t="str">
        <f>IF(F144&lt;(COUNTIF('Faculty Dep Info'!C$3:C$1048576,+D$4)/3),(F144+1),"")</f>
        <v/>
      </c>
      <c r="G145" s="9" t="str">
        <f>IFERROR(IF((COUNTIF('Faculty Dep Info'!C$3:C$1048576,"FA")/3)&gt;0,INDEX('Faculty Dep Info'!C$3:F$268,(MATCH(D$4,'Faculty Dep Info'!C$3:C$1048576,0)+((F145-1)*3)),2),""),"")</f>
        <v/>
      </c>
    </row>
    <row r="146" spans="6:7" x14ac:dyDescent="0.25">
      <c r="F146" s="9" t="str">
        <f>IF(F145&lt;(COUNTIF('Faculty Dep Info'!C$3:C$1048576,+D$4)/3),(F145+1),"")</f>
        <v/>
      </c>
      <c r="G146" s="9" t="str">
        <f>IFERROR(IF((COUNTIF('Faculty Dep Info'!C$3:C$1048576,"FA")/3)&gt;0,INDEX('Faculty Dep Info'!C$3:F$268,(MATCH(D$4,'Faculty Dep Info'!C$3:C$1048576,0)+((F146-1)*3)),2),""),"")</f>
        <v/>
      </c>
    </row>
    <row r="147" spans="6:7" x14ac:dyDescent="0.25">
      <c r="F147" s="9" t="str">
        <f>IF(F146&lt;(COUNTIF('Faculty Dep Info'!C$3:C$1048576,+D$4)/3),(F146+1),"")</f>
        <v/>
      </c>
      <c r="G147" s="9" t="str">
        <f>IFERROR(IF((COUNTIF('Faculty Dep Info'!C$3:C$1048576,"FA")/3)&gt;0,INDEX('Faculty Dep Info'!C$3:F$268,(MATCH(D$4,'Faculty Dep Info'!C$3:C$1048576,0)+((F147-1)*3)),2),""),"")</f>
        <v/>
      </c>
    </row>
    <row r="148" spans="6:7" x14ac:dyDescent="0.25">
      <c r="F148" s="9" t="str">
        <f>IF(F147&lt;(COUNTIF('Faculty Dep Info'!C$3:C$1048576,+D$4)/3),(F147+1),"")</f>
        <v/>
      </c>
      <c r="G148" s="9" t="str">
        <f>IFERROR(IF((COUNTIF('Faculty Dep Info'!C$3:C$1048576,"FA")/3)&gt;0,INDEX('Faculty Dep Info'!C$3:F$268,(MATCH(D$4,'Faculty Dep Info'!C$3:C$1048576,0)+((F148-1)*3)),2),""),"")</f>
        <v/>
      </c>
    </row>
    <row r="149" spans="6:7" x14ac:dyDescent="0.25">
      <c r="F149" s="9" t="str">
        <f>IF(F148&lt;(COUNTIF('Faculty Dep Info'!C$3:C$1048576,+D$4)/3),(F148+1),"")</f>
        <v/>
      </c>
      <c r="G149" s="9" t="str">
        <f>IFERROR(IF((COUNTIF('Faculty Dep Info'!C$3:C$1048576,"FA")/3)&gt;0,INDEX('Faculty Dep Info'!C$3:F$268,(MATCH(D$4,'Faculty Dep Info'!C$3:C$1048576,0)+((F149-1)*3)),2),""),"")</f>
        <v/>
      </c>
    </row>
    <row r="150" spans="6:7" x14ac:dyDescent="0.25">
      <c r="F150" s="9" t="str">
        <f>IF(F149&lt;(COUNTIF('Faculty Dep Info'!C$3:C$1048576,+D$4)/3),(F149+1),"")</f>
        <v/>
      </c>
      <c r="G150" s="9" t="str">
        <f>IFERROR(IF((COUNTIF('Faculty Dep Info'!C$3:C$1048576,"FA")/3)&gt;0,INDEX('Faculty Dep Info'!C$3:F$268,(MATCH(D$4,'Faculty Dep Info'!C$3:C$1048576,0)+((F150-1)*3)),2),""),"")</f>
        <v/>
      </c>
    </row>
    <row r="151" spans="6:7" x14ac:dyDescent="0.25">
      <c r="F151" s="9" t="str">
        <f>IF(F150&lt;(COUNTIF('Faculty Dep Info'!C$3:C$1048576,+D$4)/3),(F150+1),"")</f>
        <v/>
      </c>
      <c r="G151" s="9" t="str">
        <f>IFERROR(IF((COUNTIF('Faculty Dep Info'!C$3:C$1048576,"FA")/3)&gt;0,INDEX('Faculty Dep Info'!C$3:F$268,(MATCH(D$4,'Faculty Dep Info'!C$3:C$1048576,0)+((F151-1)*3)),2),""),"")</f>
        <v/>
      </c>
    </row>
    <row r="152" spans="6:7" x14ac:dyDescent="0.25">
      <c r="F152" s="9" t="str">
        <f>IF(F151&lt;(COUNTIF('Faculty Dep Info'!C$3:C$1048576,+D$4)/3),(F151+1),"")</f>
        <v/>
      </c>
      <c r="G152" s="9" t="str">
        <f>IFERROR(IF((COUNTIF('Faculty Dep Info'!C$3:C$1048576,"FA")/3)&gt;0,INDEX('Faculty Dep Info'!C$3:F$268,(MATCH(D$4,'Faculty Dep Info'!C$3:C$1048576,0)+((F152-1)*3)),2),""),"")</f>
        <v/>
      </c>
    </row>
    <row r="153" spans="6:7" x14ac:dyDescent="0.25">
      <c r="F153" s="9" t="str">
        <f>IF(F152&lt;(COUNTIF('Faculty Dep Info'!C$3:C$1048576,+D$4)/3),(F152+1),"")</f>
        <v/>
      </c>
      <c r="G153" s="9" t="str">
        <f>IFERROR(IF((COUNTIF('Faculty Dep Info'!C$3:C$1048576,"FA")/3)&gt;0,INDEX('Faculty Dep Info'!C$3:F$268,(MATCH(D$4,'Faculty Dep Info'!C$3:C$1048576,0)+((F153-1)*3)),2),""),"")</f>
        <v/>
      </c>
    </row>
    <row r="154" spans="6:7" x14ac:dyDescent="0.25">
      <c r="F154" s="9" t="str">
        <f>IF(F153&lt;(COUNTIF('Faculty Dep Info'!C$3:C$1048576,+D$4)/3),(F153+1),"")</f>
        <v/>
      </c>
      <c r="G154" s="9" t="str">
        <f>IFERROR(IF((COUNTIF('Faculty Dep Info'!C$3:C$1048576,"FA")/3)&gt;0,INDEX('Faculty Dep Info'!C$3:F$268,(MATCH(D$4,'Faculty Dep Info'!C$3:C$1048576,0)+((F154-1)*3)),2),""),"")</f>
        <v/>
      </c>
    </row>
    <row r="155" spans="6:7" x14ac:dyDescent="0.25">
      <c r="F155" s="9" t="str">
        <f>IF(F154&lt;(COUNTIF('Faculty Dep Info'!C$3:C$1048576,+D$4)/3),(F154+1),"")</f>
        <v/>
      </c>
      <c r="G155" s="9" t="str">
        <f>IFERROR(IF((COUNTIF('Faculty Dep Info'!C$3:C$1048576,"FA")/3)&gt;0,INDEX('Faculty Dep Info'!C$3:F$268,(MATCH(D$4,'Faculty Dep Info'!C$3:C$1048576,0)+((F155-1)*3)),2),""),"")</f>
        <v/>
      </c>
    </row>
    <row r="156" spans="6:7" x14ac:dyDescent="0.25">
      <c r="F156" s="9" t="str">
        <f>IF(F155&lt;(COUNTIF('Faculty Dep Info'!C$3:C$1048576,+D$4)/3),(F155+1),"")</f>
        <v/>
      </c>
      <c r="G156" s="9" t="str">
        <f>IFERROR(IF((COUNTIF('Faculty Dep Info'!C$3:C$1048576,"FA")/3)&gt;0,INDEX('Faculty Dep Info'!C$3:F$268,(MATCH(D$4,'Faculty Dep Info'!C$3:C$1048576,0)+((F156-1)*3)),2),""),"")</f>
        <v/>
      </c>
    </row>
    <row r="157" spans="6:7" x14ac:dyDescent="0.25">
      <c r="F157" s="9" t="str">
        <f>IF(F156&lt;(COUNTIF('Faculty Dep Info'!C$3:C$1048576,+D$4)/3),(F156+1),"")</f>
        <v/>
      </c>
      <c r="G157" s="9" t="str">
        <f>IFERROR(IF((COUNTIF('Faculty Dep Info'!C$3:C$1048576,"FA")/3)&gt;0,INDEX('Faculty Dep Info'!C$3:F$268,(MATCH(D$4,'Faculty Dep Info'!C$3:C$1048576,0)+((F157-1)*3)),2),""),"")</f>
        <v/>
      </c>
    </row>
    <row r="158" spans="6:7" x14ac:dyDescent="0.25">
      <c r="F158" s="9" t="str">
        <f>IF(F157&lt;(COUNTIF('Faculty Dep Info'!C$3:C$1048576,+D$4)/3),(F157+1),"")</f>
        <v/>
      </c>
      <c r="G158" s="9" t="str">
        <f>IFERROR(IF((COUNTIF('Faculty Dep Info'!C$3:C$1048576,"FA")/3)&gt;0,INDEX('Faculty Dep Info'!C$3:F$268,(MATCH(D$4,'Faculty Dep Info'!C$3:C$1048576,0)+((F158-1)*3)),2),""),"")</f>
        <v/>
      </c>
    </row>
    <row r="159" spans="6:7" x14ac:dyDescent="0.25">
      <c r="F159" s="9" t="str">
        <f>IF(F158&lt;(COUNTIF('Faculty Dep Info'!C$3:C$1048576,+D$4)/3),(F158+1),"")</f>
        <v/>
      </c>
      <c r="G159" s="9" t="str">
        <f>IFERROR(IF((COUNTIF('Faculty Dep Info'!C$3:C$1048576,"FA")/3)&gt;0,INDEX('Faculty Dep Info'!C$3:F$268,(MATCH(D$4,'Faculty Dep Info'!C$3:C$1048576,0)+((F159-1)*3)),2),""),"")</f>
        <v/>
      </c>
    </row>
    <row r="160" spans="6:7" x14ac:dyDescent="0.25">
      <c r="F160" s="9" t="str">
        <f>IF(F159&lt;(COUNTIF('Faculty Dep Info'!C$3:C$1048576,+D$4)/3),(F159+1),"")</f>
        <v/>
      </c>
      <c r="G160" s="9" t="str">
        <f>IFERROR(IF((COUNTIF('Faculty Dep Info'!C$3:C$1048576,"FA")/3)&gt;0,INDEX('Faculty Dep Info'!C$3:F$268,(MATCH(D$4,'Faculty Dep Info'!C$3:C$1048576,0)+((F160-1)*3)),2),""),"")</f>
        <v/>
      </c>
    </row>
    <row r="161" spans="6:7" x14ac:dyDescent="0.25">
      <c r="F161" s="9" t="str">
        <f>IF(F160&lt;(COUNTIF('Faculty Dep Info'!C$3:C$1048576,+D$4)/3),(F160+1),"")</f>
        <v/>
      </c>
      <c r="G161" s="9" t="str">
        <f>IFERROR(IF((COUNTIF('Faculty Dep Info'!C$3:C$1048576,"FA")/3)&gt;0,INDEX('Faculty Dep Info'!C$3:F$268,(MATCH(D$4,'Faculty Dep Info'!C$3:C$1048576,0)+((F161-1)*3)),2),""),"")</f>
        <v/>
      </c>
    </row>
    <row r="162" spans="6:7" x14ac:dyDescent="0.25">
      <c r="F162" s="9" t="str">
        <f>IF(F161&lt;(COUNTIF('Faculty Dep Info'!C$3:C$1048576,+D$4)/3),(F161+1),"")</f>
        <v/>
      </c>
      <c r="G162" s="9" t="str">
        <f>IFERROR(IF((COUNTIF('Faculty Dep Info'!C$3:C$1048576,"FA")/3)&gt;0,INDEX('Faculty Dep Info'!C$3:F$268,(MATCH(D$4,'Faculty Dep Info'!C$3:C$1048576,0)+((F162-1)*3)),2),""),"")</f>
        <v/>
      </c>
    </row>
    <row r="163" spans="6:7" x14ac:dyDescent="0.25">
      <c r="F163" s="9" t="str">
        <f>IF(F162&lt;(COUNTIF('Faculty Dep Info'!C$3:C$1048576,+D$4)/3),(F162+1),"")</f>
        <v/>
      </c>
      <c r="G163" s="9" t="str">
        <f>IFERROR(IF((COUNTIF('Faculty Dep Info'!C$3:C$1048576,"FA")/3)&gt;0,INDEX('Faculty Dep Info'!C$3:F$268,(MATCH(D$4,'Faculty Dep Info'!C$3:C$1048576,0)+((F163-1)*3)),2),""),"")</f>
        <v/>
      </c>
    </row>
    <row r="164" spans="6:7" x14ac:dyDescent="0.25">
      <c r="F164" s="9" t="str">
        <f>IF(F163&lt;(COUNTIF('Faculty Dep Info'!C$3:C$1048576,+D$4)/3),(F163+1),"")</f>
        <v/>
      </c>
      <c r="G164" s="9" t="str">
        <f>IFERROR(IF((COUNTIF('Faculty Dep Info'!C$3:C$1048576,"FA")/3)&gt;0,INDEX('Faculty Dep Info'!C$3:F$268,(MATCH(D$4,'Faculty Dep Info'!C$3:C$1048576,0)+((F164-1)*3)),2),""),"")</f>
        <v/>
      </c>
    </row>
    <row r="165" spans="6:7" x14ac:dyDescent="0.25">
      <c r="F165" s="9" t="str">
        <f>IF(F164&lt;(COUNTIF('Faculty Dep Info'!C$3:C$1048576,+D$4)/3),(F164+1),"")</f>
        <v/>
      </c>
      <c r="G165" s="9" t="str">
        <f>IFERROR(IF((COUNTIF('Faculty Dep Info'!C$3:C$1048576,"FA")/3)&gt;0,INDEX('Faculty Dep Info'!C$3:F$268,(MATCH(D$4,'Faculty Dep Info'!C$3:C$1048576,0)+((F165-1)*3)),2),""),"")</f>
        <v/>
      </c>
    </row>
    <row r="166" spans="6:7" x14ac:dyDescent="0.25">
      <c r="F166" s="9" t="str">
        <f>IF(F165&lt;(COUNTIF('Faculty Dep Info'!C$3:C$1048576,+D$4)/3),(F165+1),"")</f>
        <v/>
      </c>
      <c r="G166" s="9" t="str">
        <f>IFERROR(IF((COUNTIF('Faculty Dep Info'!C$3:C$1048576,"FA")/3)&gt;0,INDEX('Faculty Dep Info'!C$3:F$268,(MATCH(D$4,'Faculty Dep Info'!C$3:C$1048576,0)+((F166-1)*3)),2),""),"")</f>
        <v/>
      </c>
    </row>
    <row r="167" spans="6:7" x14ac:dyDescent="0.25">
      <c r="F167" s="9" t="str">
        <f>IF(F166&lt;(COUNTIF('Faculty Dep Info'!C$3:C$1048576,+D$4)/3),(F166+1),"")</f>
        <v/>
      </c>
      <c r="G167" s="9" t="str">
        <f>IFERROR(IF((COUNTIF('Faculty Dep Info'!C$3:C$1048576,"FA")/3)&gt;0,INDEX('Faculty Dep Info'!C$3:F$268,(MATCH(D$4,'Faculty Dep Info'!C$3:C$1048576,0)+((F167-1)*3)),2),""),"")</f>
        <v/>
      </c>
    </row>
    <row r="168" spans="6:7" x14ac:dyDescent="0.25">
      <c r="F168" s="9" t="str">
        <f>IF(F167&lt;(COUNTIF('Faculty Dep Info'!C$3:C$1048576,+D$4)/3),(F167+1),"")</f>
        <v/>
      </c>
      <c r="G168" s="9" t="str">
        <f>IFERROR(IF((COUNTIF('Faculty Dep Info'!C$3:C$1048576,"FA")/3)&gt;0,INDEX('Faculty Dep Info'!C$3:F$268,(MATCH(D$4,'Faculty Dep Info'!C$3:C$1048576,0)+((F168-1)*3)),2),""),"")</f>
        <v/>
      </c>
    </row>
    <row r="169" spans="6:7" x14ac:dyDescent="0.25">
      <c r="F169" s="9" t="str">
        <f>IF(F168&lt;(COUNTIF('Faculty Dep Info'!C$3:C$1048576,+D$4)/3),(F168+1),"")</f>
        <v/>
      </c>
      <c r="G169" s="9" t="str">
        <f>IFERROR(IF((COUNTIF('Faculty Dep Info'!C$3:C$1048576,"FA")/3)&gt;0,INDEX('Faculty Dep Info'!C$3:F$268,(MATCH(D$4,'Faculty Dep Info'!C$3:C$1048576,0)+((F169-1)*3)),2),""),"")</f>
        <v/>
      </c>
    </row>
    <row r="170" spans="6:7" x14ac:dyDescent="0.25">
      <c r="F170" s="9" t="str">
        <f>IF(F169&lt;(COUNTIF('Faculty Dep Info'!C$3:C$1048576,+D$4)/3),(F169+1),"")</f>
        <v/>
      </c>
      <c r="G170" s="9" t="str">
        <f>IFERROR(IF((COUNTIF('Faculty Dep Info'!C$3:C$1048576,"FA")/3)&gt;0,INDEX('Faculty Dep Info'!C$3:F$268,(MATCH(D$4,'Faculty Dep Info'!C$3:C$1048576,0)+((F170-1)*3)),2),""),"")</f>
        <v/>
      </c>
    </row>
    <row r="171" spans="6:7" x14ac:dyDescent="0.25">
      <c r="F171" s="9" t="str">
        <f>IF(F170&lt;(COUNTIF('Faculty Dep Info'!C$3:C$1048576,+D$4)/3),(F170+1),"")</f>
        <v/>
      </c>
      <c r="G171" s="9" t="str">
        <f>IFERROR(IF((COUNTIF('Faculty Dep Info'!C$3:C$1048576,"FA")/3)&gt;0,INDEX('Faculty Dep Info'!C$3:F$268,(MATCH(D$4,'Faculty Dep Info'!C$3:C$1048576,0)+((F171-1)*3)),2),""),"")</f>
        <v/>
      </c>
    </row>
    <row r="172" spans="6:7" x14ac:dyDescent="0.25">
      <c r="F172" s="9" t="str">
        <f>IF(F171&lt;(COUNTIF('Faculty Dep Info'!C$3:C$1048576,+D$4)/3),(F171+1),"")</f>
        <v/>
      </c>
      <c r="G172" s="9" t="str">
        <f>IFERROR(IF((COUNTIF('Faculty Dep Info'!C$3:C$1048576,"FA")/3)&gt;0,INDEX('Faculty Dep Info'!C$3:F$268,(MATCH(D$4,'Faculty Dep Info'!C$3:C$1048576,0)+((F172-1)*3)),2),""),"")</f>
        <v/>
      </c>
    </row>
    <row r="173" spans="6:7" x14ac:dyDescent="0.25">
      <c r="F173" s="9" t="str">
        <f>IF(F172&lt;(COUNTIF('Faculty Dep Info'!C$3:C$1048576,+D$4)/3),(F172+1),"")</f>
        <v/>
      </c>
      <c r="G173" s="9" t="str">
        <f>IFERROR(IF((COUNTIF('Faculty Dep Info'!C$3:C$1048576,"FA")/3)&gt;0,INDEX('Faculty Dep Info'!C$3:F$268,(MATCH(D$4,'Faculty Dep Info'!C$3:C$1048576,0)+((F173-1)*3)),2),""),"")</f>
        <v/>
      </c>
    </row>
    <row r="174" spans="6:7" x14ac:dyDescent="0.25">
      <c r="F174" s="9" t="str">
        <f>IF(F173&lt;(COUNTIF('Faculty Dep Info'!C$3:C$1048576,+D$4)/3),(F173+1),"")</f>
        <v/>
      </c>
      <c r="G174" s="9" t="str">
        <f>IFERROR(IF((COUNTIF('Faculty Dep Info'!C$3:C$1048576,"FA")/3)&gt;0,INDEX('Faculty Dep Info'!C$3:F$268,(MATCH(D$4,'Faculty Dep Info'!C$3:C$1048576,0)+((F174-1)*3)),2),""),"")</f>
        <v/>
      </c>
    </row>
    <row r="175" spans="6:7" x14ac:dyDescent="0.25">
      <c r="F175" s="9" t="str">
        <f>IF(F174&lt;(COUNTIF('Faculty Dep Info'!C$3:C$1048576,+D$4)/3),(F174+1),"")</f>
        <v/>
      </c>
      <c r="G175" s="9" t="str">
        <f>IFERROR(IF((COUNTIF('Faculty Dep Info'!C$3:C$1048576,"FA")/3)&gt;0,INDEX('Faculty Dep Info'!C$3:F$268,(MATCH(D$4,'Faculty Dep Info'!C$3:C$1048576,0)+((F175-1)*3)),2),""),"")</f>
        <v/>
      </c>
    </row>
    <row r="176" spans="6:7" x14ac:dyDescent="0.25">
      <c r="F176" s="9" t="str">
        <f>IF(F175&lt;(COUNTIF('Faculty Dep Info'!C$3:C$1048576,+D$4)/3),(F175+1),"")</f>
        <v/>
      </c>
      <c r="G176" s="9" t="str">
        <f>IFERROR(IF((COUNTIF('Faculty Dep Info'!C$3:C$1048576,"FA")/3)&gt;0,INDEX('Faculty Dep Info'!C$3:F$268,(MATCH(D$4,'Faculty Dep Info'!C$3:C$1048576,0)+((F176-1)*3)),2),""),"")</f>
        <v/>
      </c>
    </row>
    <row r="177" spans="6:7" x14ac:dyDescent="0.25">
      <c r="F177" s="9" t="str">
        <f>IF(F176&lt;(COUNTIF('Faculty Dep Info'!C$3:C$1048576,+D$4)/3),(F176+1),"")</f>
        <v/>
      </c>
      <c r="G177" s="9" t="str">
        <f>IFERROR(IF((COUNTIF('Faculty Dep Info'!C$3:C$1048576,"FA")/3)&gt;0,INDEX('Faculty Dep Info'!C$3:F$268,(MATCH(D$4,'Faculty Dep Info'!C$3:C$1048576,0)+((F177-1)*3)),2),""),"")</f>
        <v/>
      </c>
    </row>
    <row r="178" spans="6:7" x14ac:dyDescent="0.25">
      <c r="F178" s="9" t="str">
        <f>IF(F177&lt;(COUNTIF('Faculty Dep Info'!C$3:C$1048576,+D$4)/3),(F177+1),"")</f>
        <v/>
      </c>
      <c r="G178" s="9" t="str">
        <f>IFERROR(IF((COUNTIF('Faculty Dep Info'!C$3:C$1048576,"FA")/3)&gt;0,INDEX('Faculty Dep Info'!C$3:F$268,(MATCH(D$4,'Faculty Dep Info'!C$3:C$1048576,0)+((F178-1)*3)),2),""),"")</f>
        <v/>
      </c>
    </row>
    <row r="179" spans="6:7" x14ac:dyDescent="0.25">
      <c r="F179" s="9" t="str">
        <f>IF(F178&lt;(COUNTIF('Faculty Dep Info'!C$3:C$1048576,+D$4)/3),(F178+1),"")</f>
        <v/>
      </c>
      <c r="G179" s="9" t="str">
        <f>IFERROR(IF((COUNTIF('Faculty Dep Info'!C$3:C$1048576,"FA")/3)&gt;0,INDEX('Faculty Dep Info'!C$3:F$268,(MATCH(D$4,'Faculty Dep Info'!C$3:C$1048576,0)+((F179-1)*3)),2),""),"")</f>
        <v/>
      </c>
    </row>
    <row r="180" spans="6:7" x14ac:dyDescent="0.25">
      <c r="F180" s="9" t="str">
        <f>IF(F179&lt;(COUNTIF('Faculty Dep Info'!C$3:C$1048576,+D$4)/3),(F179+1),"")</f>
        <v/>
      </c>
      <c r="G180" s="9" t="str">
        <f>IFERROR(IF((COUNTIF('Faculty Dep Info'!C$3:C$1048576,"FA")/3)&gt;0,INDEX('Faculty Dep Info'!C$3:F$268,(MATCH(D$4,'Faculty Dep Info'!C$3:C$1048576,0)+((F180-1)*3)),2),""),"")</f>
        <v/>
      </c>
    </row>
    <row r="181" spans="6:7" x14ac:dyDescent="0.25">
      <c r="F181" s="9" t="str">
        <f>IF(F180&lt;(COUNTIF('Faculty Dep Info'!C$3:C$1048576,+D$4)/3),(F180+1),"")</f>
        <v/>
      </c>
      <c r="G181" s="9" t="str">
        <f>IFERROR(IF((COUNTIF('Faculty Dep Info'!C$3:C$1048576,"FA")/3)&gt;0,INDEX('Faculty Dep Info'!C$3:F$268,(MATCH(D$4,'Faculty Dep Info'!C$3:C$1048576,0)+((F181-1)*3)),2),""),"")</f>
        <v/>
      </c>
    </row>
    <row r="182" spans="6:7" x14ac:dyDescent="0.25">
      <c r="F182" s="9" t="str">
        <f>IF(F181&lt;(COUNTIF('Faculty Dep Info'!C$3:C$1048576,+D$4)/3),(F181+1),"")</f>
        <v/>
      </c>
      <c r="G182" s="9" t="str">
        <f>IFERROR(IF((COUNTIF('Faculty Dep Info'!C$3:C$1048576,"FA")/3)&gt;0,INDEX('Faculty Dep Info'!C$3:F$268,(MATCH(D$4,'Faculty Dep Info'!C$3:C$1048576,0)+((F182-1)*3)),2),""),"")</f>
        <v/>
      </c>
    </row>
    <row r="183" spans="6:7" x14ac:dyDescent="0.25">
      <c r="F183" s="9" t="str">
        <f>IF(F182&lt;(COUNTIF('Faculty Dep Info'!C$3:C$1048576,+D$4)/3),(F182+1),"")</f>
        <v/>
      </c>
      <c r="G183" s="9" t="str">
        <f>IFERROR(IF((COUNTIF('Faculty Dep Info'!C$3:C$1048576,"FA")/3)&gt;0,INDEX('Faculty Dep Info'!C$3:F$268,(MATCH(D$4,'Faculty Dep Info'!C$3:C$1048576,0)+((F183-1)*3)),2),""),"")</f>
        <v/>
      </c>
    </row>
    <row r="184" spans="6:7" x14ac:dyDescent="0.25">
      <c r="F184" s="9" t="str">
        <f>IF(F183&lt;(COUNTIF('Faculty Dep Info'!C$3:C$1048576,+D$4)/3),(F183+1),"")</f>
        <v/>
      </c>
      <c r="G184" s="9" t="str">
        <f>IFERROR(IF((COUNTIF('Faculty Dep Info'!C$3:C$1048576,"FA")/3)&gt;0,INDEX('Faculty Dep Info'!C$3:F$268,(MATCH(D$4,'Faculty Dep Info'!C$3:C$1048576,0)+((F184-1)*3)),2),""),"")</f>
        <v/>
      </c>
    </row>
    <row r="185" spans="6:7" x14ac:dyDescent="0.25">
      <c r="F185" s="9" t="str">
        <f>IF(F184&lt;(COUNTIF('Faculty Dep Info'!C$3:C$1048576,+D$4)/3),(F184+1),"")</f>
        <v/>
      </c>
      <c r="G185" s="9" t="str">
        <f>IFERROR(IF((COUNTIF('Faculty Dep Info'!C$3:C$1048576,"FA")/3)&gt;0,INDEX('Faculty Dep Info'!C$3:F$268,(MATCH(D$4,'Faculty Dep Info'!C$3:C$1048576,0)+((F185-1)*3)),2),""),"")</f>
        <v/>
      </c>
    </row>
    <row r="186" spans="6:7" x14ac:dyDescent="0.25">
      <c r="F186" s="9" t="str">
        <f>IF(F185&lt;(COUNTIF('Faculty Dep Info'!C$3:C$1048576,+D$4)/3),(F185+1),"")</f>
        <v/>
      </c>
      <c r="G186" s="9" t="str">
        <f>IFERROR(IF((COUNTIF('Faculty Dep Info'!C$3:C$1048576,"FA")/3)&gt;0,INDEX('Faculty Dep Info'!C$3:F$268,(MATCH(D$4,'Faculty Dep Info'!C$3:C$1048576,0)+((F186-1)*3)),2),""),"")</f>
        <v/>
      </c>
    </row>
    <row r="187" spans="6:7" x14ac:dyDescent="0.25">
      <c r="F187" s="9" t="str">
        <f>IF(F186&lt;(COUNTIF('Faculty Dep Info'!C$3:C$1048576,+D$4)/3),(F186+1),"")</f>
        <v/>
      </c>
      <c r="G187" s="9" t="str">
        <f>IFERROR(IF((COUNTIF('Faculty Dep Info'!C$3:C$1048576,"FA")/3)&gt;0,INDEX('Faculty Dep Info'!C$3:F$268,(MATCH(D$4,'Faculty Dep Info'!C$3:C$1048576,0)+((F187-1)*3)),2),""),"")</f>
        <v/>
      </c>
    </row>
    <row r="188" spans="6:7" x14ac:dyDescent="0.25">
      <c r="F188" s="9" t="str">
        <f>IF(F187&lt;(COUNTIF('Faculty Dep Info'!C$3:C$1048576,+D$4)/3),(F187+1),"")</f>
        <v/>
      </c>
      <c r="G188" s="9" t="str">
        <f>IFERROR(IF((COUNTIF('Faculty Dep Info'!C$3:C$1048576,"FA")/3)&gt;0,INDEX('Faculty Dep Info'!C$3:F$268,(MATCH(D$4,'Faculty Dep Info'!C$3:C$1048576,0)+((F188-1)*3)),2),""),"")</f>
        <v/>
      </c>
    </row>
    <row r="189" spans="6:7" x14ac:dyDescent="0.25">
      <c r="F189" s="9" t="str">
        <f>IF(F188&lt;(COUNTIF('Faculty Dep Info'!C$3:C$1048576,+D$4)/3),(F188+1),"")</f>
        <v/>
      </c>
      <c r="G189" s="9" t="str">
        <f>IFERROR(IF((COUNTIF('Faculty Dep Info'!C$3:C$1048576,"FA")/3)&gt;0,INDEX('Faculty Dep Info'!C$3:F$268,(MATCH(D$4,'Faculty Dep Info'!C$3:C$1048576,0)+((F189-1)*3)),2),""),"")</f>
        <v/>
      </c>
    </row>
    <row r="190" spans="6:7" x14ac:dyDescent="0.25">
      <c r="F190" s="9" t="str">
        <f>IF(F189&lt;(COUNTIF('Faculty Dep Info'!C$3:C$1048576,+D$4)/3),(F189+1),"")</f>
        <v/>
      </c>
      <c r="G190" s="9" t="str">
        <f>IFERROR(IF((COUNTIF('Faculty Dep Info'!C$3:C$1048576,"FA")/3)&gt;0,INDEX('Faculty Dep Info'!C$3:F$268,(MATCH(D$4,'Faculty Dep Info'!C$3:C$1048576,0)+((F190-1)*3)),2),""),"")</f>
        <v/>
      </c>
    </row>
    <row r="191" spans="6:7" x14ac:dyDescent="0.25">
      <c r="F191" s="9" t="str">
        <f>IF(F190&lt;(COUNTIF('Faculty Dep Info'!C$3:C$1048576,+D$4)/3),(F190+1),"")</f>
        <v/>
      </c>
      <c r="G191" s="9" t="str">
        <f>IFERROR(IF((COUNTIF('Faculty Dep Info'!C$3:C$1048576,"FA")/3)&gt;0,INDEX('Faculty Dep Info'!C$3:F$268,(MATCH(D$4,'Faculty Dep Info'!C$3:C$1048576,0)+((F191-1)*3)),2),""),"")</f>
        <v/>
      </c>
    </row>
    <row r="192" spans="6:7" x14ac:dyDescent="0.25">
      <c r="F192" s="9" t="str">
        <f>IF(F191&lt;(COUNTIF('Faculty Dep Info'!C$3:C$1048576,+D$4)/3),(F191+1),"")</f>
        <v/>
      </c>
      <c r="G192" s="9" t="str">
        <f>IFERROR(IF((COUNTIF('Faculty Dep Info'!C$3:C$1048576,"FA")/3)&gt;0,INDEX('Faculty Dep Info'!C$3:F$268,(MATCH(D$4,'Faculty Dep Info'!C$3:C$1048576,0)+((F192-1)*3)),2),""),"")</f>
        <v/>
      </c>
    </row>
    <row r="193" spans="6:7" x14ac:dyDescent="0.25">
      <c r="F193" s="9" t="str">
        <f>IF(F192&lt;(COUNTIF('Faculty Dep Info'!C$3:C$1048576,+D$4)/3),(F192+1),"")</f>
        <v/>
      </c>
      <c r="G193" s="9" t="str">
        <f>IFERROR(IF((COUNTIF('Faculty Dep Info'!C$3:C$1048576,"FA")/3)&gt;0,INDEX('Faculty Dep Info'!C$3:F$268,(MATCH(D$4,'Faculty Dep Info'!C$3:C$1048576,0)+((F193-1)*3)),2),""),"")</f>
        <v/>
      </c>
    </row>
    <row r="194" spans="6:7" x14ac:dyDescent="0.25">
      <c r="F194" s="9" t="str">
        <f>IF(F193&lt;(COUNTIF('Faculty Dep Info'!C$3:C$1048576,+D$4)/3),(F193+1),"")</f>
        <v/>
      </c>
      <c r="G194" s="9" t="str">
        <f>IFERROR(IF((COUNTIF('Faculty Dep Info'!C$3:C$1048576,"FA")/3)&gt;0,INDEX('Faculty Dep Info'!C$3:F$268,(MATCH(D$4,'Faculty Dep Info'!C$3:C$1048576,0)+((F194-1)*3)),2),""),"")</f>
        <v/>
      </c>
    </row>
    <row r="195" spans="6:7" x14ac:dyDescent="0.25">
      <c r="F195" s="9" t="str">
        <f>IF(F194&lt;(COUNTIF('Faculty Dep Info'!C$3:C$1048576,+D$4)/3),(F194+1),"")</f>
        <v/>
      </c>
      <c r="G195" s="9" t="str">
        <f>IFERROR(IF((COUNTIF('Faculty Dep Info'!C$3:C$1048576,"FA")/3)&gt;0,INDEX('Faculty Dep Info'!C$3:F$268,(MATCH(D$4,'Faculty Dep Info'!C$3:C$1048576,0)+((F195-1)*3)),2),""),"")</f>
        <v/>
      </c>
    </row>
    <row r="196" spans="6:7" x14ac:dyDescent="0.25">
      <c r="F196" s="9" t="str">
        <f>IF(F195&lt;(COUNTIF('Faculty Dep Info'!C$3:C$1048576,+D$4)/3),(F195+1),"")</f>
        <v/>
      </c>
      <c r="G196" s="9" t="str">
        <f>IFERROR(IF((COUNTIF('Faculty Dep Info'!C$3:C$1048576,"FA")/3)&gt;0,INDEX('Faculty Dep Info'!C$3:F$268,(MATCH(D$4,'Faculty Dep Info'!C$3:C$1048576,0)+((F196-1)*3)),2),""),"")</f>
        <v/>
      </c>
    </row>
    <row r="197" spans="6:7" x14ac:dyDescent="0.25">
      <c r="F197" s="9" t="str">
        <f>IF(F196&lt;(COUNTIF('Faculty Dep Info'!C$3:C$1048576,+D$4)/3),(F196+1),"")</f>
        <v/>
      </c>
      <c r="G197" s="9" t="str">
        <f>IFERROR(IF((COUNTIF('Faculty Dep Info'!C$3:C$1048576,"FA")/3)&gt;0,INDEX('Faculty Dep Info'!C$3:F$268,(MATCH(D$4,'Faculty Dep Info'!C$3:C$1048576,0)+((F197-1)*3)),2),""),"")</f>
        <v/>
      </c>
    </row>
    <row r="198" spans="6:7" x14ac:dyDescent="0.25">
      <c r="F198" s="9" t="str">
        <f>IF(F197&lt;(COUNTIF('Faculty Dep Info'!C$3:C$1048576,+D$4)/3),(F197+1),"")</f>
        <v/>
      </c>
      <c r="G198" s="9" t="str">
        <f>IFERROR(IF((COUNTIF('Faculty Dep Info'!C$3:C$1048576,"FA")/3)&gt;0,INDEX('Faculty Dep Info'!C$3:F$268,(MATCH(D$4,'Faculty Dep Info'!C$3:C$1048576,0)+((F198-1)*3)),2),""),"")</f>
        <v/>
      </c>
    </row>
    <row r="199" spans="6:7" x14ac:dyDescent="0.25">
      <c r="F199" s="9" t="str">
        <f>IF(F198&lt;(COUNTIF('Faculty Dep Info'!C$3:C$1048576,+D$4)/3),(F198+1),"")</f>
        <v/>
      </c>
      <c r="G199" s="9" t="str">
        <f>IFERROR(IF((COUNTIF('Faculty Dep Info'!C$3:C$1048576,"FA")/3)&gt;0,INDEX('Faculty Dep Info'!C$3:F$268,(MATCH(D$4,'Faculty Dep Info'!C$3:C$1048576,0)+((F199-1)*3)),2),""),"")</f>
        <v/>
      </c>
    </row>
    <row r="200" spans="6:7" x14ac:dyDescent="0.25">
      <c r="F200" s="9" t="str">
        <f>IF(F199&lt;(COUNTIF('Faculty Dep Info'!C$3:C$1048576,+D$4)/3),(F199+1),"")</f>
        <v/>
      </c>
      <c r="G200" s="9" t="str">
        <f>IFERROR(IF((COUNTIF('Faculty Dep Info'!C$3:C$1048576,"FA")/3)&gt;0,INDEX('Faculty Dep Info'!C$3:F$268,(MATCH(D$4,'Faculty Dep Info'!C$3:C$1048576,0)+((F200-1)*3)),2),""),"")</f>
        <v/>
      </c>
    </row>
    <row r="201" spans="6:7" x14ac:dyDescent="0.25">
      <c r="F201" s="9" t="str">
        <f>IF(F200&lt;(COUNTIF('Faculty Dep Info'!C$3:C$1048576,+D$4)/3),(F200+1),"")</f>
        <v/>
      </c>
      <c r="G201" s="9" t="str">
        <f>IFERROR(IF((COUNTIF('Faculty Dep Info'!C$3:C$1048576,"FA")/3)&gt;0,INDEX('Faculty Dep Info'!C$3:F$268,(MATCH(D$4,'Faculty Dep Info'!C$3:C$1048576,0)+((F201-1)*3)),2),""),"")</f>
        <v/>
      </c>
    </row>
    <row r="202" spans="6:7" x14ac:dyDescent="0.25">
      <c r="F202" s="9" t="str">
        <f>IF(F201&lt;(COUNTIF('Faculty Dep Info'!C$3:C$1048576,+D$4)/3),(F201+1),"")</f>
        <v/>
      </c>
      <c r="G202" s="9" t="str">
        <f>IFERROR(IF((COUNTIF('Faculty Dep Info'!C$3:C$1048576,"FA")/3)&gt;0,INDEX('Faculty Dep Info'!C$3:F$268,(MATCH(D$4,'Faculty Dep Info'!C$3:C$1048576,0)+((F202-1)*3)),2),""),"")</f>
        <v/>
      </c>
    </row>
    <row r="203" spans="6:7" x14ac:dyDescent="0.25">
      <c r="F203" s="9" t="str">
        <f>IF(F202&lt;(COUNTIF('Faculty Dep Info'!C$3:C$1048576,+D$4)/3),(F202+1),"")</f>
        <v/>
      </c>
      <c r="G203" s="9" t="str">
        <f>IFERROR(IF((COUNTIF('Faculty Dep Info'!C$3:C$1048576,"FA")/3)&gt;0,INDEX('Faculty Dep Info'!C$3:F$268,(MATCH(D$4,'Faculty Dep Info'!C$3:C$1048576,0)+((F203-1)*3)),2),""),"")</f>
        <v/>
      </c>
    </row>
    <row r="204" spans="6:7" x14ac:dyDescent="0.25">
      <c r="F204" s="9" t="str">
        <f>IF(F203&lt;(COUNTIF('Faculty Dep Info'!C$3:C$1048576,+D$4)/3),(F203+1),"")</f>
        <v/>
      </c>
      <c r="G204" s="9" t="str">
        <f>IFERROR(IF((COUNTIF('Faculty Dep Info'!C$3:C$1048576,"FA")/3)&gt;0,INDEX('Faculty Dep Info'!C$3:F$268,(MATCH(D$4,'Faculty Dep Info'!C$3:C$1048576,0)+((F204-1)*3)),2),""),"")</f>
        <v/>
      </c>
    </row>
    <row r="205" spans="6:7" x14ac:dyDescent="0.25">
      <c r="F205" s="9" t="str">
        <f>IF(F204&lt;(COUNTIF('Faculty Dep Info'!C$3:C$1048576,+D$4)/3),(F204+1),"")</f>
        <v/>
      </c>
      <c r="G205" s="9" t="str">
        <f>IFERROR(IF((COUNTIF('Faculty Dep Info'!C$3:C$1048576,"FA")/3)&gt;0,INDEX('Faculty Dep Info'!C$3:F$268,(MATCH(D$4,'Faculty Dep Info'!C$3:C$1048576,0)+((F205-1)*3)),2),""),"")</f>
        <v/>
      </c>
    </row>
    <row r="206" spans="6:7" x14ac:dyDescent="0.25">
      <c r="F206" s="9" t="str">
        <f>IF(F205&lt;(COUNTIF('Faculty Dep Info'!C$3:C$1048576,+D$4)/3),(F205+1),"")</f>
        <v/>
      </c>
      <c r="G206" s="9" t="str">
        <f>IFERROR(IF((COUNTIF('Faculty Dep Info'!C$3:C$1048576,"FA")/3)&gt;0,INDEX('Faculty Dep Info'!C$3:F$268,(MATCH(D$4,'Faculty Dep Info'!C$3:C$1048576,0)+((F206-1)*3)),2),""),"")</f>
        <v/>
      </c>
    </row>
    <row r="207" spans="6:7" x14ac:dyDescent="0.25">
      <c r="F207" s="9" t="str">
        <f>IF(F206&lt;(COUNTIF('Faculty Dep Info'!C$3:C$1048576,+D$4)/3),(F206+1),"")</f>
        <v/>
      </c>
      <c r="G207" s="9" t="str">
        <f>IFERROR(IF((COUNTIF('Faculty Dep Info'!C$3:C$1048576,"FA")/3)&gt;0,INDEX('Faculty Dep Info'!C$3:F$268,(MATCH(D$4,'Faculty Dep Info'!C$3:C$1048576,0)+((F207-1)*3)),2),""),"")</f>
        <v/>
      </c>
    </row>
    <row r="208" spans="6:7" x14ac:dyDescent="0.25">
      <c r="F208" s="9" t="str">
        <f>IF(F207&lt;(COUNTIF('Faculty Dep Info'!C$3:C$1048576,+D$4)/3),(F207+1),"")</f>
        <v/>
      </c>
      <c r="G208" s="9" t="str">
        <f>IFERROR(IF((COUNTIF('Faculty Dep Info'!C$3:C$1048576,"FA")/3)&gt;0,INDEX('Faculty Dep Info'!C$3:F$268,(MATCH(D$4,'Faculty Dep Info'!C$3:C$1048576,0)+((F208-1)*3)),2),""),"")</f>
        <v/>
      </c>
    </row>
    <row r="209" spans="6:7" x14ac:dyDescent="0.25">
      <c r="F209" s="9" t="str">
        <f>IF(F208&lt;(COUNTIF('Faculty Dep Info'!C$3:C$1048576,+D$4)/3),(F208+1),"")</f>
        <v/>
      </c>
      <c r="G209" s="9" t="str">
        <f>IFERROR(IF((COUNTIF('Faculty Dep Info'!C$3:C$1048576,"FA")/3)&gt;0,INDEX('Faculty Dep Info'!C$3:F$268,(MATCH(D$4,'Faculty Dep Info'!C$3:C$1048576,0)+((F209-1)*3)),2),""),"")</f>
        <v/>
      </c>
    </row>
    <row r="210" spans="6:7" x14ac:dyDescent="0.25">
      <c r="F210" s="9" t="str">
        <f>IF(F209&lt;(COUNTIF('Faculty Dep Info'!C$3:C$1048576,+D$4)/3),(F209+1),"")</f>
        <v/>
      </c>
      <c r="G210" s="9" t="str">
        <f>IFERROR(IF((COUNTIF('Faculty Dep Info'!C$3:C$1048576,"FA")/3)&gt;0,INDEX('Faculty Dep Info'!C$3:F$268,(MATCH(D$4,'Faculty Dep Info'!C$3:C$1048576,0)+((F210-1)*3)),2),""),"")</f>
        <v/>
      </c>
    </row>
    <row r="211" spans="6:7" x14ac:dyDescent="0.25">
      <c r="F211" s="9" t="str">
        <f>IF(F210&lt;(COUNTIF('Faculty Dep Info'!C$3:C$1048576,+D$4)/3),(F210+1),"")</f>
        <v/>
      </c>
      <c r="G211" s="9" t="str">
        <f>IFERROR(IF((COUNTIF('Faculty Dep Info'!C$3:C$1048576,"FA")/3)&gt;0,INDEX('Faculty Dep Info'!C$3:F$268,(MATCH(D$4,'Faculty Dep Info'!C$3:C$1048576,0)+((F211-1)*3)),2),""),"")</f>
        <v/>
      </c>
    </row>
    <row r="212" spans="6:7" x14ac:dyDescent="0.25">
      <c r="F212" s="9" t="str">
        <f>IF(F211&lt;(COUNTIF('Faculty Dep Info'!C$3:C$1048576,+D$4)/3),(F211+1),"")</f>
        <v/>
      </c>
      <c r="G212" s="9" t="str">
        <f>IFERROR(IF((COUNTIF('Faculty Dep Info'!C$3:C$1048576,"FA")/3)&gt;0,INDEX('Faculty Dep Info'!C$3:F$268,(MATCH(D$4,'Faculty Dep Info'!C$3:C$1048576,0)+((F212-1)*3)),2),""),"")</f>
        <v/>
      </c>
    </row>
    <row r="213" spans="6:7" x14ac:dyDescent="0.25">
      <c r="F213" s="9" t="str">
        <f>IF(F212&lt;(COUNTIF('Faculty Dep Info'!C$3:C$1048576,+D$4)/3),(F212+1),"")</f>
        <v/>
      </c>
      <c r="G213" s="9" t="str">
        <f>IFERROR(IF((COUNTIF('Faculty Dep Info'!C$3:C$1048576,"FA")/3)&gt;0,INDEX('Faculty Dep Info'!C$3:F$268,(MATCH(D$4,'Faculty Dep Info'!C$3:C$1048576,0)+((F213-1)*3)),2),""),"")</f>
        <v/>
      </c>
    </row>
    <row r="214" spans="6:7" x14ac:dyDescent="0.25">
      <c r="F214" s="9" t="str">
        <f>IF(F213&lt;(COUNTIF('Faculty Dep Info'!C$3:C$1048576,+D$4)/3),(F213+1),"")</f>
        <v/>
      </c>
      <c r="G214" s="9" t="str">
        <f>IFERROR(IF((COUNTIF('Faculty Dep Info'!C$3:C$1048576,"FA")/3)&gt;0,INDEX('Faculty Dep Info'!C$3:F$268,(MATCH(D$4,'Faculty Dep Info'!C$3:C$1048576,0)+((F214-1)*3)),2),""),"")</f>
        <v/>
      </c>
    </row>
    <row r="215" spans="6:7" x14ac:dyDescent="0.25">
      <c r="F215" s="9" t="str">
        <f>IF(F214&lt;(COUNTIF('Faculty Dep Info'!C$3:C$1048576,+D$4)/3),(F214+1),"")</f>
        <v/>
      </c>
      <c r="G215" s="9" t="str">
        <f>IFERROR(IF((COUNTIF('Faculty Dep Info'!C$3:C$1048576,"FA")/3)&gt;0,INDEX('Faculty Dep Info'!C$3:F$268,(MATCH(D$4,'Faculty Dep Info'!C$3:C$1048576,0)+((F215-1)*3)),2),""),"")</f>
        <v/>
      </c>
    </row>
    <row r="216" spans="6:7" x14ac:dyDescent="0.25">
      <c r="F216" s="9" t="str">
        <f>IF(F215&lt;(COUNTIF('Faculty Dep Info'!C$3:C$1048576,+D$4)/3),(F215+1),"")</f>
        <v/>
      </c>
      <c r="G216" s="9" t="str">
        <f>IFERROR(IF((COUNTIF('Faculty Dep Info'!C$3:C$1048576,"FA")/3)&gt;0,INDEX('Faculty Dep Info'!C$3:F$268,(MATCH(D$4,'Faculty Dep Info'!C$3:C$1048576,0)+((F216-1)*3)),2),""),"")</f>
        <v/>
      </c>
    </row>
    <row r="217" spans="6:7" x14ac:dyDescent="0.25">
      <c r="F217" s="9" t="str">
        <f>IF(F216&lt;(COUNTIF('Faculty Dep Info'!C$3:C$1048576,+D$4)/3),(F216+1),"")</f>
        <v/>
      </c>
      <c r="G217" s="9" t="str">
        <f>IFERROR(IF((COUNTIF('Faculty Dep Info'!C$3:C$1048576,"FA")/3)&gt;0,INDEX('Faculty Dep Info'!C$3:F$268,(MATCH(D$4,'Faculty Dep Info'!C$3:C$1048576,0)+((F217-1)*3)),2),""),"")</f>
        <v/>
      </c>
    </row>
    <row r="218" spans="6:7" x14ac:dyDescent="0.25">
      <c r="F218" s="9" t="str">
        <f>IF(F217&lt;(COUNTIF('Faculty Dep Info'!C$3:C$1048576,+D$4)/3),(F217+1),"")</f>
        <v/>
      </c>
      <c r="G218" s="9" t="str">
        <f>IFERROR(IF((COUNTIF('Faculty Dep Info'!C$3:C$1048576,"FA")/3)&gt;0,INDEX('Faculty Dep Info'!C$3:F$268,(MATCH(D$4,'Faculty Dep Info'!C$3:C$1048576,0)+((F218-1)*3)),2),""),"")</f>
        <v/>
      </c>
    </row>
    <row r="219" spans="6:7" x14ac:dyDescent="0.25">
      <c r="F219" s="9" t="str">
        <f>IF(F218&lt;(COUNTIF('Faculty Dep Info'!C$3:C$1048576,+D$4)/3),(F218+1),"")</f>
        <v/>
      </c>
      <c r="G219" s="9" t="str">
        <f>IFERROR(IF((COUNTIF('Faculty Dep Info'!C$3:C$1048576,"FA")/3)&gt;0,INDEX('Faculty Dep Info'!C$3:F$268,(MATCH(D$4,'Faculty Dep Info'!C$3:C$1048576,0)+((F219-1)*3)),2),""),"")</f>
        <v/>
      </c>
    </row>
    <row r="220" spans="6:7" x14ac:dyDescent="0.25">
      <c r="F220" s="9" t="str">
        <f>IF(F219&lt;(COUNTIF('Faculty Dep Info'!C$3:C$1048576,+D$4)/3),(F219+1),"")</f>
        <v/>
      </c>
      <c r="G220" s="9" t="str">
        <f>IFERROR(IF((COUNTIF('Faculty Dep Info'!C$3:C$1048576,"FA")/3)&gt;0,INDEX('Faculty Dep Info'!C$3:F$268,(MATCH(D$4,'Faculty Dep Info'!C$3:C$1048576,0)+((F220-1)*3)),2),""),"")</f>
        <v/>
      </c>
    </row>
    <row r="221" spans="6:7" x14ac:dyDescent="0.25">
      <c r="F221" s="9" t="str">
        <f>IF(F220&lt;(COUNTIF('Faculty Dep Info'!C$3:C$1048576,+D$4)/3),(F220+1),"")</f>
        <v/>
      </c>
      <c r="G221" s="9" t="str">
        <f>IFERROR(IF((COUNTIF('Faculty Dep Info'!C$3:C$1048576,"FA")/3)&gt;0,INDEX('Faculty Dep Info'!C$3:F$268,(MATCH(D$4,'Faculty Dep Info'!C$3:C$1048576,0)+((F221-1)*3)),2),""),"")</f>
        <v/>
      </c>
    </row>
    <row r="222" spans="6:7" x14ac:dyDescent="0.25">
      <c r="F222" s="9" t="str">
        <f>IF(F221&lt;(COUNTIF('Faculty Dep Info'!C$3:C$1048576,+D$4)/3),(F221+1),"")</f>
        <v/>
      </c>
      <c r="G222" s="9" t="str">
        <f>IFERROR(IF((COUNTIF('Faculty Dep Info'!C$3:C$1048576,"FA")/3)&gt;0,INDEX('Faculty Dep Info'!C$3:F$268,(MATCH(D$4,'Faculty Dep Info'!C$3:C$1048576,0)+((F222-1)*3)),2),""),"")</f>
        <v/>
      </c>
    </row>
    <row r="223" spans="6:7" x14ac:dyDescent="0.25">
      <c r="F223" s="9" t="str">
        <f>IF(F222&lt;(COUNTIF('Faculty Dep Info'!C$3:C$1048576,+D$4)/3),(F222+1),"")</f>
        <v/>
      </c>
      <c r="G223" s="9" t="str">
        <f>IFERROR(IF((COUNTIF('Faculty Dep Info'!C$3:C$1048576,"FA")/3)&gt;0,INDEX('Faculty Dep Info'!C$3:F$268,(MATCH(D$4,'Faculty Dep Info'!C$3:C$1048576,0)+((F223-1)*3)),2),""),"")</f>
        <v/>
      </c>
    </row>
    <row r="224" spans="6:7" x14ac:dyDescent="0.25">
      <c r="F224" s="9" t="str">
        <f>IF(F223&lt;(COUNTIF('Faculty Dep Info'!C$3:C$1048576,+D$4)/3),(F223+1),"")</f>
        <v/>
      </c>
      <c r="G224" s="9" t="str">
        <f>IFERROR(IF((COUNTIF('Faculty Dep Info'!C$3:C$1048576,"FA")/3)&gt;0,INDEX('Faculty Dep Info'!C$3:F$268,(MATCH(D$4,'Faculty Dep Info'!C$3:C$1048576,0)+((F224-1)*3)),2),""),"")</f>
        <v/>
      </c>
    </row>
    <row r="225" spans="6:7" x14ac:dyDescent="0.25">
      <c r="F225" s="9" t="str">
        <f>IF(F224&lt;(COUNTIF('Faculty Dep Info'!C$3:C$1048576,+D$4)/3),(F224+1),"")</f>
        <v/>
      </c>
      <c r="G225" s="9" t="str">
        <f>IFERROR(IF((COUNTIF('Faculty Dep Info'!C$3:C$1048576,"FA")/3)&gt;0,INDEX('Faculty Dep Info'!C$3:F$268,(MATCH(D$4,'Faculty Dep Info'!C$3:C$1048576,0)+((F225-1)*3)),2),""),"")</f>
        <v/>
      </c>
    </row>
    <row r="226" spans="6:7" x14ac:dyDescent="0.25">
      <c r="F226" s="9" t="str">
        <f>IF(F225&lt;(COUNTIF('Faculty Dep Info'!C$3:C$1048576,+D$4)/3),(F225+1),"")</f>
        <v/>
      </c>
      <c r="G226" s="9" t="str">
        <f>IFERROR(IF((COUNTIF('Faculty Dep Info'!C$3:C$1048576,"FA")/3)&gt;0,INDEX('Faculty Dep Info'!C$3:F$268,(MATCH(D$4,'Faculty Dep Info'!C$3:C$1048576,0)+((F226-1)*3)),2),""),"")</f>
        <v/>
      </c>
    </row>
    <row r="227" spans="6:7" x14ac:dyDescent="0.25">
      <c r="F227" s="9" t="str">
        <f>IF(F226&lt;(COUNTIF('Faculty Dep Info'!C$3:C$1048576,+D$4)/3),(F226+1),"")</f>
        <v/>
      </c>
      <c r="G227" s="9" t="str">
        <f>IFERROR(IF((COUNTIF('Faculty Dep Info'!C$3:C$1048576,"FA")/3)&gt;0,INDEX('Faculty Dep Info'!C$3:F$268,(MATCH(D$4,'Faculty Dep Info'!C$3:C$1048576,0)+((F227-1)*3)),2),""),"")</f>
        <v/>
      </c>
    </row>
    <row r="228" spans="6:7" x14ac:dyDescent="0.25">
      <c r="F228" s="9" t="str">
        <f>IF(F227&lt;(COUNTIF('Faculty Dep Info'!C$3:C$1048576,+D$4)/3),(F227+1),"")</f>
        <v/>
      </c>
      <c r="G228" s="9" t="str">
        <f>IFERROR(IF((COUNTIF('Faculty Dep Info'!C$3:C$1048576,"FA")/3)&gt;0,INDEX('Faculty Dep Info'!C$3:F$268,(MATCH(D$4,'Faculty Dep Info'!C$3:C$1048576,0)+((F228-1)*3)),2),""),"")</f>
        <v/>
      </c>
    </row>
    <row r="229" spans="6:7" x14ac:dyDescent="0.25">
      <c r="F229" s="9" t="str">
        <f>IF(F228&lt;(COUNTIF('Faculty Dep Info'!C$3:C$1048576,+D$4)/3),(F228+1),"")</f>
        <v/>
      </c>
      <c r="G229" s="9" t="str">
        <f>IFERROR(IF((COUNTIF('Faculty Dep Info'!C$3:C$1048576,"FA")/3)&gt;0,INDEX('Faculty Dep Info'!C$3:F$268,(MATCH(D$4,'Faculty Dep Info'!C$3:C$1048576,0)+((F229-1)*3)),2),""),"")</f>
        <v/>
      </c>
    </row>
    <row r="230" spans="6:7" x14ac:dyDescent="0.25">
      <c r="F230" s="9" t="str">
        <f>IF(F229&lt;(COUNTIF('Faculty Dep Info'!C$3:C$1048576,+D$4)/3),(F229+1),"")</f>
        <v/>
      </c>
      <c r="G230" s="9" t="str">
        <f>IFERROR(IF((COUNTIF('Faculty Dep Info'!C$3:C$1048576,"FA")/3)&gt;0,INDEX('Faculty Dep Info'!C$3:F$268,(MATCH(D$4,'Faculty Dep Info'!C$3:C$1048576,0)+((F230-1)*3)),2),""),"")</f>
        <v/>
      </c>
    </row>
    <row r="231" spans="6:7" x14ac:dyDescent="0.25">
      <c r="F231" s="9" t="str">
        <f>IF(F230&lt;(COUNTIF('Faculty Dep Info'!C$3:C$1048576,+D$4)/3),(F230+1),"")</f>
        <v/>
      </c>
      <c r="G231" s="9" t="str">
        <f>IFERROR(IF((COUNTIF('Faculty Dep Info'!C$3:C$1048576,"FA")/3)&gt;0,INDEX('Faculty Dep Info'!C$3:F$268,(MATCH(D$4,'Faculty Dep Info'!C$3:C$1048576,0)+((F231-1)*3)),2),""),"")</f>
        <v/>
      </c>
    </row>
    <row r="232" spans="6:7" x14ac:dyDescent="0.25">
      <c r="F232" s="9" t="str">
        <f>IF(F231&lt;(COUNTIF('Faculty Dep Info'!C$3:C$1048576,+D$4)/3),(F231+1),"")</f>
        <v/>
      </c>
      <c r="G232" s="9" t="str">
        <f>IFERROR(IF((COUNTIF('Faculty Dep Info'!C$3:C$1048576,"FA")/3)&gt;0,INDEX('Faculty Dep Info'!C$3:F$268,(MATCH(D$4,'Faculty Dep Info'!C$3:C$1048576,0)+((F232-1)*3)),2),""),"")</f>
        <v/>
      </c>
    </row>
    <row r="233" spans="6:7" x14ac:dyDescent="0.25">
      <c r="F233" s="9" t="str">
        <f>IF(F232&lt;(COUNTIF('Faculty Dep Info'!C$3:C$1048576,+D$4)/3),(F232+1),"")</f>
        <v/>
      </c>
      <c r="G233" s="9" t="str">
        <f>IFERROR(IF((COUNTIF('Faculty Dep Info'!C$3:C$1048576,"FA")/3)&gt;0,INDEX('Faculty Dep Info'!C$3:F$268,(MATCH(D$4,'Faculty Dep Info'!C$3:C$1048576,0)+((F233-1)*3)),2),""),"")</f>
        <v/>
      </c>
    </row>
    <row r="234" spans="6:7" x14ac:dyDescent="0.25">
      <c r="F234" s="9" t="str">
        <f>IF(F233&lt;(COUNTIF('Faculty Dep Info'!C$3:C$1048576,+D$4)/3),(F233+1),"")</f>
        <v/>
      </c>
      <c r="G234" s="9" t="str">
        <f>IFERROR(IF((COUNTIF('Faculty Dep Info'!C$3:C$1048576,"FA")/3)&gt;0,INDEX('Faculty Dep Info'!C$3:F$268,(MATCH(D$4,'Faculty Dep Info'!C$3:C$1048576,0)+((F234-1)*3)),2),""),"")</f>
        <v/>
      </c>
    </row>
    <row r="235" spans="6:7" x14ac:dyDescent="0.25">
      <c r="F235" s="9" t="str">
        <f>IF(F234&lt;(COUNTIF('Faculty Dep Info'!C$3:C$1048576,+D$4)/3),(F234+1),"")</f>
        <v/>
      </c>
      <c r="G235" s="9" t="str">
        <f>IFERROR(IF((COUNTIF('Faculty Dep Info'!C$3:C$1048576,"FA")/3)&gt;0,INDEX('Faculty Dep Info'!C$3:F$268,(MATCH(D$4,'Faculty Dep Info'!C$3:C$1048576,0)+((F235-1)*3)),2),""),"")</f>
        <v/>
      </c>
    </row>
    <row r="236" spans="6:7" x14ac:dyDescent="0.25">
      <c r="F236" s="9" t="str">
        <f>IF(F235&lt;(COUNTIF('Faculty Dep Info'!C$3:C$1048576,+D$4)/3),(F235+1),"")</f>
        <v/>
      </c>
      <c r="G236" s="9" t="str">
        <f>IFERROR(IF((COUNTIF('Faculty Dep Info'!C$3:C$1048576,"FA")/3)&gt;0,INDEX('Faculty Dep Info'!C$3:F$268,(MATCH(D$4,'Faculty Dep Info'!C$3:C$1048576,0)+((F236-1)*3)),2),""),"")</f>
        <v/>
      </c>
    </row>
    <row r="237" spans="6:7" x14ac:dyDescent="0.25">
      <c r="F237" s="9" t="str">
        <f>IF(F236&lt;(COUNTIF('Faculty Dep Info'!C$3:C$1048576,+D$4)/3),(F236+1),"")</f>
        <v/>
      </c>
      <c r="G237" s="9" t="str">
        <f>IFERROR(IF((COUNTIF('Faculty Dep Info'!C$3:C$1048576,"FA")/3)&gt;0,INDEX('Faculty Dep Info'!C$3:F$268,(MATCH(D$4,'Faculty Dep Info'!C$3:C$1048576,0)+((F237-1)*3)),2),""),"")</f>
        <v/>
      </c>
    </row>
    <row r="238" spans="6:7" x14ac:dyDescent="0.25">
      <c r="F238" s="9" t="str">
        <f>IF(F237&lt;(COUNTIF('Faculty Dep Info'!C$3:C$1048576,+D$4)/3),(F237+1),"")</f>
        <v/>
      </c>
      <c r="G238" s="9" t="str">
        <f>IFERROR(IF((COUNTIF('Faculty Dep Info'!C$3:C$1048576,"FA")/3)&gt;0,INDEX('Faculty Dep Info'!C$3:F$268,(MATCH(D$4,'Faculty Dep Info'!C$3:C$1048576,0)+((F238-1)*3)),2),""),"")</f>
        <v/>
      </c>
    </row>
    <row r="239" spans="6:7" x14ac:dyDescent="0.25">
      <c r="F239" s="9" t="str">
        <f>IF(F238&lt;(COUNTIF('Faculty Dep Info'!C$3:C$1048576,+D$4)/3),(F238+1),"")</f>
        <v/>
      </c>
      <c r="G239" s="9" t="str">
        <f>IFERROR(IF((COUNTIF('Faculty Dep Info'!C$3:C$1048576,"FA")/3)&gt;0,INDEX('Faculty Dep Info'!C$3:F$268,(MATCH(D$4,'Faculty Dep Info'!C$3:C$1048576,0)+((F239-1)*3)),2),""),"")</f>
        <v/>
      </c>
    </row>
    <row r="240" spans="6:7" x14ac:dyDescent="0.25">
      <c r="F240" s="9" t="str">
        <f>IF(F239&lt;(COUNTIF('Faculty Dep Info'!C$3:C$1048576,+D$4)/3),(F239+1),"")</f>
        <v/>
      </c>
      <c r="G240" s="9" t="str">
        <f>IFERROR(IF((COUNTIF('Faculty Dep Info'!C$3:C$1048576,"FA")/3)&gt;0,INDEX('Faculty Dep Info'!C$3:F$268,(MATCH(D$4,'Faculty Dep Info'!C$3:C$1048576,0)+((F240-1)*3)),2),""),"")</f>
        <v/>
      </c>
    </row>
    <row r="241" spans="6:7" x14ac:dyDescent="0.25">
      <c r="F241" s="9" t="str">
        <f>IF(F240&lt;(COUNTIF('Faculty Dep Info'!C$3:C$1048576,+D$4)/3),(F240+1),"")</f>
        <v/>
      </c>
      <c r="G241" s="9" t="str">
        <f>IFERROR(IF((COUNTIF('Faculty Dep Info'!C$3:C$1048576,"FA")/3)&gt;0,INDEX('Faculty Dep Info'!C$3:F$268,(MATCH(D$4,'Faculty Dep Info'!C$3:C$1048576,0)+((F241-1)*3)),2),""),"")</f>
        <v/>
      </c>
    </row>
    <row r="242" spans="6:7" x14ac:dyDescent="0.25">
      <c r="F242" s="9" t="str">
        <f>IF(F241&lt;(COUNTIF('Faculty Dep Info'!C$3:C$1048576,+D$4)/3),(F241+1),"")</f>
        <v/>
      </c>
      <c r="G242" s="9" t="str">
        <f>IFERROR(IF((COUNTIF('Faculty Dep Info'!C$3:C$1048576,"FA")/3)&gt;0,INDEX('Faculty Dep Info'!C$3:F$268,(MATCH(D$4,'Faculty Dep Info'!C$3:C$1048576,0)+((F242-1)*3)),2),""),"")</f>
        <v/>
      </c>
    </row>
    <row r="243" spans="6:7" x14ac:dyDescent="0.25">
      <c r="F243" s="9" t="str">
        <f>IF(F242&lt;(COUNTIF('Faculty Dep Info'!C$3:C$1048576,+D$4)/3),(F242+1),"")</f>
        <v/>
      </c>
      <c r="G243" s="9" t="str">
        <f>IFERROR(IF((COUNTIF('Faculty Dep Info'!C$3:C$1048576,"FA")/3)&gt;0,INDEX('Faculty Dep Info'!C$3:F$268,(MATCH(D$4,'Faculty Dep Info'!C$3:C$1048576,0)+((F243-1)*3)),2),""),"")</f>
        <v/>
      </c>
    </row>
    <row r="244" spans="6:7" x14ac:dyDescent="0.25">
      <c r="F244" s="9" t="str">
        <f>IF(F243&lt;(COUNTIF('Faculty Dep Info'!C$3:C$1048576,+D$4)/3),(F243+1),"")</f>
        <v/>
      </c>
      <c r="G244" s="9" t="str">
        <f>IFERROR(IF((COUNTIF('Faculty Dep Info'!C$3:C$1048576,"FA")/3)&gt;0,INDEX('Faculty Dep Info'!C$3:F$268,(MATCH(D$4,'Faculty Dep Info'!C$3:C$1048576,0)+((F244-1)*3)),2),""),"")</f>
        <v/>
      </c>
    </row>
    <row r="245" spans="6:7" x14ac:dyDescent="0.25">
      <c r="F245" s="9" t="str">
        <f>IF(F244&lt;(COUNTIF('Faculty Dep Info'!C$3:C$1048576,+D$4)/3),(F244+1),"")</f>
        <v/>
      </c>
      <c r="G245" s="9" t="str">
        <f>IFERROR(IF((COUNTIF('Faculty Dep Info'!C$3:C$1048576,"FA")/3)&gt;0,INDEX('Faculty Dep Info'!C$3:F$268,(MATCH(D$4,'Faculty Dep Info'!C$3:C$1048576,0)+((F245-1)*3)),2),""),"")</f>
        <v/>
      </c>
    </row>
    <row r="246" spans="6:7" x14ac:dyDescent="0.25">
      <c r="F246" s="9" t="str">
        <f>IF(F245&lt;(COUNTIF('Faculty Dep Info'!C$3:C$1048576,+D$4)/3),(F245+1),"")</f>
        <v/>
      </c>
      <c r="G246" s="9" t="str">
        <f>IFERROR(IF((COUNTIF('Faculty Dep Info'!C$3:C$1048576,"FA")/3)&gt;0,INDEX('Faculty Dep Info'!C$3:F$268,(MATCH(D$4,'Faculty Dep Info'!C$3:C$1048576,0)+((F246-1)*3)),2),""),"")</f>
        <v/>
      </c>
    </row>
    <row r="247" spans="6:7" x14ac:dyDescent="0.25">
      <c r="F247" s="9" t="str">
        <f>IF(F246&lt;(COUNTIF('Faculty Dep Info'!C$3:C$1048576,+D$4)/3),(F246+1),"")</f>
        <v/>
      </c>
      <c r="G247" s="9" t="str">
        <f>IFERROR(IF((COUNTIF('Faculty Dep Info'!C$3:C$1048576,"FA")/3)&gt;0,INDEX('Faculty Dep Info'!C$3:F$268,(MATCH(D$4,'Faculty Dep Info'!C$3:C$1048576,0)+((F247-1)*3)),2),""),"")</f>
        <v/>
      </c>
    </row>
    <row r="248" spans="6:7" x14ac:dyDescent="0.25">
      <c r="F248" s="9" t="str">
        <f>IF(F247&lt;(COUNTIF('Faculty Dep Info'!C$3:C$1048576,+D$4)/3),(F247+1),"")</f>
        <v/>
      </c>
      <c r="G248" s="9" t="str">
        <f>IFERROR(IF((COUNTIF('Faculty Dep Info'!C$3:C$1048576,"FA")/3)&gt;0,INDEX('Faculty Dep Info'!C$3:F$268,(MATCH(D$4,'Faculty Dep Info'!C$3:C$1048576,0)+((F248-1)*3)),2),""),"")</f>
        <v/>
      </c>
    </row>
    <row r="249" spans="6:7" x14ac:dyDescent="0.25">
      <c r="F249" s="9" t="str">
        <f>IF(F248&lt;(COUNTIF('Faculty Dep Info'!C$3:C$1048576,+D$4)/3),(F248+1),"")</f>
        <v/>
      </c>
      <c r="G249" s="9" t="str">
        <f>IFERROR(IF((COUNTIF('Faculty Dep Info'!C$3:C$1048576,"FA")/3)&gt;0,INDEX('Faculty Dep Info'!C$3:F$268,(MATCH(D$4,'Faculty Dep Info'!C$3:C$1048576,0)+((F249-1)*3)),2),""),"")</f>
        <v/>
      </c>
    </row>
    <row r="250" spans="6:7" x14ac:dyDescent="0.25">
      <c r="F250" s="9" t="str">
        <f>IF(F249&lt;(COUNTIF('Faculty Dep Info'!C$3:C$1048576,+D$4)/3),(F249+1),"")</f>
        <v/>
      </c>
      <c r="G250" s="9" t="str">
        <f>IFERROR(IF((COUNTIF('Faculty Dep Info'!C$3:C$1048576,"FA")/3)&gt;0,INDEX('Faculty Dep Info'!C$3:F$268,(MATCH(D$4,'Faculty Dep Info'!C$3:C$1048576,0)+((F250-1)*3)),2),""),"")</f>
        <v/>
      </c>
    </row>
    <row r="251" spans="6:7" x14ac:dyDescent="0.25">
      <c r="F251" s="9" t="str">
        <f>IF(F250&lt;(COUNTIF('Faculty Dep Info'!C$3:C$1048576,+D$4)/3),(F250+1),"")</f>
        <v/>
      </c>
      <c r="G251" s="9" t="str">
        <f>IFERROR(IF((COUNTIF('Faculty Dep Info'!C$3:C$1048576,"FA")/3)&gt;0,INDEX('Faculty Dep Info'!C$3:F$268,(MATCH(D$4,'Faculty Dep Info'!C$3:C$1048576,0)+((F251-1)*3)),2),""),"")</f>
        <v/>
      </c>
    </row>
    <row r="252" spans="6:7" x14ac:dyDescent="0.25">
      <c r="F252" s="9" t="str">
        <f>IF(F251&lt;(COUNTIF('Faculty Dep Info'!C$3:C$1048576,+D$4)/3),(F251+1),"")</f>
        <v/>
      </c>
      <c r="G252" s="9" t="str">
        <f>IFERROR(IF((COUNTIF('Faculty Dep Info'!C$3:C$1048576,"FA")/3)&gt;0,INDEX('Faculty Dep Info'!C$3:F$268,(MATCH(D$4,'Faculty Dep Info'!C$3:C$1048576,0)+((F252-1)*3)),2),""),"")</f>
        <v/>
      </c>
    </row>
    <row r="253" spans="6:7" x14ac:dyDescent="0.25">
      <c r="F253" s="9" t="str">
        <f>IF(F252&lt;(COUNTIF('Faculty Dep Info'!C$3:C$1048576,+D$4)/3),(F252+1),"")</f>
        <v/>
      </c>
      <c r="G253" s="9" t="str">
        <f>IFERROR(IF((COUNTIF('Faculty Dep Info'!C$3:C$1048576,"FA")/3)&gt;0,INDEX('Faculty Dep Info'!C$3:F$268,(MATCH(D$4,'Faculty Dep Info'!C$3:C$1048576,0)+((F253-1)*3)),2),""),"")</f>
        <v/>
      </c>
    </row>
    <row r="254" spans="6:7" x14ac:dyDescent="0.25">
      <c r="F254" s="9" t="str">
        <f>IF(F253&lt;(COUNTIF('Faculty Dep Info'!C$3:C$1048576,+D$4)/3),(F253+1),"")</f>
        <v/>
      </c>
      <c r="G254" s="9" t="str">
        <f>IFERROR(IF((COUNTIF('Faculty Dep Info'!C$3:C$1048576,"FA")/3)&gt;0,INDEX('Faculty Dep Info'!C$3:F$268,(MATCH(D$4,'Faculty Dep Info'!C$3:C$1048576,0)+((F254-1)*3)),2),""),"")</f>
        <v/>
      </c>
    </row>
    <row r="255" spans="6:7" x14ac:dyDescent="0.25">
      <c r="F255" s="9" t="str">
        <f>IF(F254&lt;(COUNTIF('Faculty Dep Info'!C$3:C$1048576,+D$4)/3),(F254+1),"")</f>
        <v/>
      </c>
      <c r="G255" s="9" t="str">
        <f>IFERROR(IF((COUNTIF('Faculty Dep Info'!C$3:C$1048576,"FA")/3)&gt;0,INDEX('Faculty Dep Info'!C$3:F$268,(MATCH(D$4,'Faculty Dep Info'!C$3:C$1048576,0)+((F255-1)*3)),2),""),"")</f>
        <v/>
      </c>
    </row>
    <row r="256" spans="6:7" x14ac:dyDescent="0.25">
      <c r="F256" s="9" t="str">
        <f>IF(F255&lt;(COUNTIF('Faculty Dep Info'!C$3:C$1048576,+D$4)/3),(F255+1),"")</f>
        <v/>
      </c>
      <c r="G256" s="9" t="str">
        <f>IFERROR(IF((COUNTIF('Faculty Dep Info'!C$3:C$1048576,"FA")/3)&gt;0,INDEX('Faculty Dep Info'!C$3:F$268,(MATCH(D$4,'Faculty Dep Info'!C$3:C$1048576,0)+((F256-1)*3)),2),""),"")</f>
        <v/>
      </c>
    </row>
    <row r="257" spans="6:7" x14ac:dyDescent="0.25">
      <c r="F257" s="9" t="str">
        <f>IF(F256&lt;(COUNTIF('Faculty Dep Info'!C$3:C$1048576,+D$4)/3),(F256+1),"")</f>
        <v/>
      </c>
      <c r="G257" s="9" t="str">
        <f>IFERROR(IF((COUNTIF('Faculty Dep Info'!C$3:C$1048576,"FA")/3)&gt;0,INDEX('Faculty Dep Info'!C$3:F$268,(MATCH(D$4,'Faculty Dep Info'!C$3:C$1048576,0)+((F257-1)*3)),2),""),"")</f>
        <v/>
      </c>
    </row>
    <row r="258" spans="6:7" x14ac:dyDescent="0.25">
      <c r="F258" s="9" t="str">
        <f>IF(F257&lt;(COUNTIF('Faculty Dep Info'!C$3:C$1048576,+D$4)/3),(F257+1),"")</f>
        <v/>
      </c>
      <c r="G258" s="9" t="str">
        <f>IFERROR(IF((COUNTIF('Faculty Dep Info'!C$3:C$1048576,"FA")/3)&gt;0,INDEX('Faculty Dep Info'!C$3:F$268,(MATCH(D$4,'Faculty Dep Info'!C$3:C$1048576,0)+((F258-1)*3)),2),""),"")</f>
        <v/>
      </c>
    </row>
    <row r="259" spans="6:7" x14ac:dyDescent="0.25">
      <c r="F259" s="9" t="str">
        <f>IF(F258&lt;(COUNTIF('Faculty Dep Info'!C$3:C$1048576,+D$4)/3),(F258+1),"")</f>
        <v/>
      </c>
      <c r="G259" s="9" t="str">
        <f>IFERROR(IF((COUNTIF('Faculty Dep Info'!C$3:C$1048576,"FA")/3)&gt;0,INDEX('Faculty Dep Info'!C$3:F$268,(MATCH(D$4,'Faculty Dep Info'!C$3:C$1048576,0)+((F259-1)*3)),2),""),"")</f>
        <v/>
      </c>
    </row>
    <row r="260" spans="6:7" x14ac:dyDescent="0.25">
      <c r="F260" s="9" t="str">
        <f>IF(F259&lt;(COUNTIF('Faculty Dep Info'!C$3:C$1048576,+D$4)/3),(F259+1),"")</f>
        <v/>
      </c>
      <c r="G260" s="9" t="str">
        <f>IFERROR(IF((COUNTIF('Faculty Dep Info'!C$3:C$1048576,"FA")/3)&gt;0,INDEX('Faculty Dep Info'!C$3:F$268,(MATCH(D$4,'Faculty Dep Info'!C$3:C$1048576,0)+((F260-1)*3)),2),""),"")</f>
        <v/>
      </c>
    </row>
    <row r="261" spans="6:7" x14ac:dyDescent="0.25">
      <c r="F261" s="9" t="str">
        <f>IF(F260&lt;(COUNTIF('Faculty Dep Info'!C$3:C$1048576,+D$4)/3),(F260+1),"")</f>
        <v/>
      </c>
      <c r="G261" s="9" t="str">
        <f>IFERROR(IF((COUNTIF('Faculty Dep Info'!C$3:C$1048576,"FA")/3)&gt;0,INDEX('Faculty Dep Info'!C$3:F$268,(MATCH(D$4,'Faculty Dep Info'!C$3:C$1048576,0)+((F261-1)*3)),2),""),"")</f>
        <v/>
      </c>
    </row>
    <row r="262" spans="6:7" x14ac:dyDescent="0.25">
      <c r="F262" s="9" t="str">
        <f>IF(F261&lt;(COUNTIF('Faculty Dep Info'!C$3:C$1048576,+D$4)/3),(F261+1),"")</f>
        <v/>
      </c>
      <c r="G262" s="9" t="str">
        <f>IFERROR(IF((COUNTIF('Faculty Dep Info'!C$3:C$1048576,"FA")/3)&gt;0,INDEX('Faculty Dep Info'!C$3:F$268,(MATCH(D$4,'Faculty Dep Info'!C$3:C$1048576,0)+((F262-1)*3)),2),""),"")</f>
        <v/>
      </c>
    </row>
    <row r="263" spans="6:7" x14ac:dyDescent="0.25">
      <c r="F263" s="9" t="str">
        <f>IF(F262&lt;(COUNTIF('Faculty Dep Info'!C$3:C$1048576,+D$4)/3),(F262+1),"")</f>
        <v/>
      </c>
      <c r="G263" s="9" t="str">
        <f>IFERROR(IF((COUNTIF('Faculty Dep Info'!C$3:C$1048576,"FA")/3)&gt;0,INDEX('Faculty Dep Info'!C$3:F$268,(MATCH(D$4,'Faculty Dep Info'!C$3:C$1048576,0)+((F263-1)*3)),2),""),"")</f>
        <v/>
      </c>
    </row>
    <row r="264" spans="6:7" x14ac:dyDescent="0.25">
      <c r="F264" s="9" t="str">
        <f>IF(F263&lt;(COUNTIF('Faculty Dep Info'!C$3:C$1048576,+D$4)/3),(F263+1),"")</f>
        <v/>
      </c>
      <c r="G264" s="9" t="str">
        <f>IFERROR(IF((COUNTIF('Faculty Dep Info'!C$3:C$1048576,"FA")/3)&gt;0,INDEX('Faculty Dep Info'!C$3:F$268,(MATCH(D$4,'Faculty Dep Info'!C$3:C$1048576,0)+((F264-1)*3)),2),""),"")</f>
        <v/>
      </c>
    </row>
    <row r="265" spans="6:7" x14ac:dyDescent="0.25">
      <c r="F265" s="9" t="str">
        <f>IF(F264&lt;(COUNTIF('Faculty Dep Info'!C$3:C$1048576,+D$4)/3),(F264+1),"")</f>
        <v/>
      </c>
      <c r="G265" s="9" t="str">
        <f>IFERROR(IF((COUNTIF('Faculty Dep Info'!C$3:C$1048576,"FA")/3)&gt;0,INDEX('Faculty Dep Info'!C$3:F$268,(MATCH(D$4,'Faculty Dep Info'!C$3:C$1048576,0)+((F265-1)*3)),2),""),"")</f>
        <v/>
      </c>
    </row>
    <row r="266" spans="6:7" x14ac:dyDescent="0.25">
      <c r="F266" s="9" t="str">
        <f>IF(F265&lt;(COUNTIF('Faculty Dep Info'!C$3:C$1048576,+D$4)/3),(F265+1),"")</f>
        <v/>
      </c>
      <c r="G266" s="9" t="str">
        <f>IFERROR(IF((COUNTIF('Faculty Dep Info'!C$3:C$1048576,"FA")/3)&gt;0,INDEX('Faculty Dep Info'!C$3:F$268,(MATCH(D$4,'Faculty Dep Info'!C$3:C$1048576,0)+((F266-1)*3)),2),""),"")</f>
        <v/>
      </c>
    </row>
    <row r="267" spans="6:7" x14ac:dyDescent="0.25">
      <c r="F267" s="9" t="str">
        <f>IF(F266&lt;(COUNTIF('Faculty Dep Info'!C$3:C$1048576,+D$4)/3),(F266+1),"")</f>
        <v/>
      </c>
      <c r="G267" s="9" t="str">
        <f>IFERROR(IF((COUNTIF('Faculty Dep Info'!C$3:C$1048576,"FA")/3)&gt;0,INDEX('Faculty Dep Info'!C$3:F$268,(MATCH(D$4,'Faculty Dep Info'!C$3:C$1048576,0)+((F267-1)*3)),2),""),"")</f>
        <v/>
      </c>
    </row>
    <row r="268" spans="6:7" x14ac:dyDescent="0.25">
      <c r="F268" s="9" t="str">
        <f>IF(F267&lt;(COUNTIF('Faculty Dep Info'!C$3:C$1048576,+D$4)/3),(F267+1),"")</f>
        <v/>
      </c>
      <c r="G268" s="9" t="str">
        <f>IFERROR(IF((COUNTIF('Faculty Dep Info'!C$3:C$1048576,"FA")/3)&gt;0,INDEX('Faculty Dep Info'!C$3:F$268,(MATCH(D$4,'Faculty Dep Info'!C$3:C$1048576,0)+((F268-1)*3)),2),""),"")</f>
        <v/>
      </c>
    </row>
    <row r="269" spans="6:7" x14ac:dyDescent="0.25">
      <c r="F269" s="9" t="str">
        <f>IF(F268&lt;(COUNTIF('Faculty Dep Info'!C$3:C$1048576,+D$4)/3),(F268+1),"")</f>
        <v/>
      </c>
      <c r="G269" s="9" t="str">
        <f>IFERROR(IF((COUNTIF('Faculty Dep Info'!C$3:C$1048576,"FA")/3)&gt;0,INDEX('Faculty Dep Info'!C$3:F$268,(MATCH(D$4,'Faculty Dep Info'!C$3:C$1048576,0)+((F269-1)*3)),2),""),"")</f>
        <v/>
      </c>
    </row>
    <row r="270" spans="6:7" x14ac:dyDescent="0.25">
      <c r="F270" s="9" t="str">
        <f>IF(F269&lt;(COUNTIF('Faculty Dep Info'!C$3:C$1048576,+D$4)/3),(F269+1),"")</f>
        <v/>
      </c>
      <c r="G270" s="9" t="str">
        <f>IFERROR(IF((COUNTIF('Faculty Dep Info'!C$3:C$1048576,"FA")/3)&gt;0,INDEX('Faculty Dep Info'!C$3:F$268,(MATCH(D$4,'Faculty Dep Info'!C$3:C$1048576,0)+((F270-1)*3)),2),""),"")</f>
        <v/>
      </c>
    </row>
    <row r="271" spans="6:7" x14ac:dyDescent="0.25">
      <c r="F271" s="9" t="str">
        <f>IF(F270&lt;(COUNTIF('Faculty Dep Info'!C$3:C$1048576,+D$4)/3),(F270+1),"")</f>
        <v/>
      </c>
      <c r="G271" s="9" t="str">
        <f>IFERROR(IF((COUNTIF('Faculty Dep Info'!C$3:C$1048576,"FA")/3)&gt;0,INDEX('Faculty Dep Info'!C$3:F$268,(MATCH(D$4,'Faculty Dep Info'!C$3:C$1048576,0)+((F271-1)*3)),2),""),"")</f>
        <v/>
      </c>
    </row>
    <row r="272" spans="6:7" x14ac:dyDescent="0.25">
      <c r="F272" s="9" t="str">
        <f>IF(F271&lt;(COUNTIF('Faculty Dep Info'!C$3:C$1048576,+D$4)/3),(F271+1),"")</f>
        <v/>
      </c>
      <c r="G272" s="9" t="str">
        <f>IFERROR(IF((COUNTIF('Faculty Dep Info'!C$3:C$1048576,"FA")/3)&gt;0,INDEX('Faculty Dep Info'!C$3:F$268,(MATCH(D$4,'Faculty Dep Info'!C$3:C$1048576,0)+((F272-1)*3)),2),""),"")</f>
        <v/>
      </c>
    </row>
    <row r="273" spans="6:7" x14ac:dyDescent="0.25">
      <c r="F273" s="9" t="str">
        <f>IF(F272&lt;(COUNTIF('Faculty Dep Info'!C$3:C$1048576,+D$4)/3),(F272+1),"")</f>
        <v/>
      </c>
      <c r="G273" s="9" t="str">
        <f>IFERROR(IF((COUNTIF('Faculty Dep Info'!C$3:C$1048576,"FA")/3)&gt;0,INDEX('Faculty Dep Info'!C$3:F$268,(MATCH(D$4,'Faculty Dep Info'!C$3:C$1048576,0)+((F273-1)*3)),2),""),"")</f>
        <v/>
      </c>
    </row>
    <row r="274" spans="6:7" x14ac:dyDescent="0.25">
      <c r="F274" s="9" t="str">
        <f>IF(F273&lt;(COUNTIF('Faculty Dep Info'!C$3:C$1048576,+D$4)/3),(F273+1),"")</f>
        <v/>
      </c>
      <c r="G274" s="9" t="str">
        <f>IFERROR(IF((COUNTIF('Faculty Dep Info'!C$3:C$1048576,"FA")/3)&gt;0,INDEX('Faculty Dep Info'!C$3:F$268,(MATCH(D$4,'Faculty Dep Info'!C$3:C$1048576,0)+((F274-1)*3)),2),""),"")</f>
        <v/>
      </c>
    </row>
    <row r="275" spans="6:7" x14ac:dyDescent="0.25">
      <c r="F275" s="9" t="str">
        <f>IF(F274&lt;(COUNTIF('Faculty Dep Info'!C$3:C$1048576,+D$4)/3),(F274+1),"")</f>
        <v/>
      </c>
      <c r="G275" s="9" t="str">
        <f>IFERROR(IF((COUNTIF('Faculty Dep Info'!C$3:C$1048576,"FA")/3)&gt;0,INDEX('Faculty Dep Info'!C$3:F$268,(MATCH(D$4,'Faculty Dep Info'!C$3:C$1048576,0)+((F275-1)*3)),2),""),"")</f>
        <v/>
      </c>
    </row>
    <row r="276" spans="6:7" x14ac:dyDescent="0.25">
      <c r="F276" s="9" t="str">
        <f>IF(F275&lt;(COUNTIF('Faculty Dep Info'!C$3:C$1048576,+D$4)/3),(F275+1),"")</f>
        <v/>
      </c>
      <c r="G276" s="9" t="str">
        <f>IFERROR(IF((COUNTIF('Faculty Dep Info'!C$3:C$1048576,"FA")/3)&gt;0,INDEX('Faculty Dep Info'!C$3:F$268,(MATCH(D$4,'Faculty Dep Info'!C$3:C$1048576,0)+((F276-1)*3)),2),""),"")</f>
        <v/>
      </c>
    </row>
    <row r="277" spans="6:7" x14ac:dyDescent="0.25">
      <c r="F277" s="9" t="str">
        <f>IF(F276&lt;(COUNTIF('Faculty Dep Info'!C$3:C$1048576,+D$4)/3),(F276+1),"")</f>
        <v/>
      </c>
      <c r="G277" s="9" t="str">
        <f>IFERROR(IF((COUNTIF('Faculty Dep Info'!C$3:C$1048576,"FA")/3)&gt;0,INDEX('Faculty Dep Info'!C$3:F$268,(MATCH(D$4,'Faculty Dep Info'!C$3:C$1048576,0)+((F277-1)*3)),2),""),"")</f>
        <v/>
      </c>
    </row>
    <row r="278" spans="6:7" x14ac:dyDescent="0.25">
      <c r="F278" s="9" t="str">
        <f>IF(F277&lt;(COUNTIF('Faculty Dep Info'!C$3:C$1048576,+D$4)/3),(F277+1),"")</f>
        <v/>
      </c>
      <c r="G278" s="9" t="str">
        <f>IFERROR(IF((COUNTIF('Faculty Dep Info'!C$3:C$1048576,"FA")/3)&gt;0,INDEX('Faculty Dep Info'!C$3:F$268,(MATCH(D$4,'Faculty Dep Info'!C$3:C$1048576,0)+((F278-1)*3)),2),""),"")</f>
        <v/>
      </c>
    </row>
    <row r="279" spans="6:7" x14ac:dyDescent="0.25">
      <c r="F279" s="9" t="str">
        <f>IF(F278&lt;(COUNTIF('Faculty Dep Info'!C$3:C$1048576,+D$4)/3),(F278+1),"")</f>
        <v/>
      </c>
      <c r="G279" s="9" t="str">
        <f>IFERROR(IF((COUNTIF('Faculty Dep Info'!C$3:C$1048576,"FA")/3)&gt;0,INDEX('Faculty Dep Info'!C$3:F$268,(MATCH(D$4,'Faculty Dep Info'!C$3:C$1048576,0)+((F279-1)*3)),2),""),"")</f>
        <v/>
      </c>
    </row>
    <row r="280" spans="6:7" x14ac:dyDescent="0.25">
      <c r="F280" s="9" t="str">
        <f>IF(F279&lt;(COUNTIF('Faculty Dep Info'!C$3:C$1048576,+D$4)/3),(F279+1),"")</f>
        <v/>
      </c>
      <c r="G280" s="9" t="str">
        <f>IFERROR(IF((COUNTIF('Faculty Dep Info'!C$3:C$1048576,"FA")/3)&gt;0,INDEX('Faculty Dep Info'!C$3:F$268,(MATCH(D$4,'Faculty Dep Info'!C$3:C$1048576,0)+((F280-1)*3)),2),""),"")</f>
        <v/>
      </c>
    </row>
    <row r="281" spans="6:7" x14ac:dyDescent="0.25">
      <c r="F281" s="9" t="str">
        <f>IF(F280&lt;(COUNTIF('Faculty Dep Info'!C$3:C$1048576,+D$4)/3),(F280+1),"")</f>
        <v/>
      </c>
      <c r="G281" s="9" t="str">
        <f>IFERROR(IF((COUNTIF('Faculty Dep Info'!C$3:C$1048576,"FA")/3)&gt;0,INDEX('Faculty Dep Info'!C$3:F$268,(MATCH(D$4,'Faculty Dep Info'!C$3:C$1048576,0)+((F281-1)*3)),2),""),"")</f>
        <v/>
      </c>
    </row>
    <row r="282" spans="6:7" x14ac:dyDescent="0.25">
      <c r="F282" s="9" t="str">
        <f>IF(F281&lt;(COUNTIF('Faculty Dep Info'!C$3:C$1048576,+D$4)/3),(F281+1),"")</f>
        <v/>
      </c>
      <c r="G282" s="9" t="str">
        <f>IFERROR(IF((COUNTIF('Faculty Dep Info'!C$3:C$1048576,"FA")/3)&gt;0,INDEX('Faculty Dep Info'!C$3:F$268,(MATCH(D$4,'Faculty Dep Info'!C$3:C$1048576,0)+((F282-1)*3)),2),""),"")</f>
        <v/>
      </c>
    </row>
    <row r="283" spans="6:7" x14ac:dyDescent="0.25">
      <c r="F283" s="9" t="str">
        <f>IF(F282&lt;(COUNTIF('Faculty Dep Info'!C$3:C$1048576,+D$4)/3),(F282+1),"")</f>
        <v/>
      </c>
      <c r="G283" s="9" t="str">
        <f>IFERROR(IF((COUNTIF('Faculty Dep Info'!C$3:C$1048576,"FA")/3)&gt;0,INDEX('Faculty Dep Info'!C$3:F$268,(MATCH(D$4,'Faculty Dep Info'!C$3:C$1048576,0)+((F283-1)*3)),2),""),"")</f>
        <v/>
      </c>
    </row>
    <row r="284" spans="6:7" x14ac:dyDescent="0.25">
      <c r="F284" s="9" t="str">
        <f>IF(F283&lt;(COUNTIF('Faculty Dep Info'!C$3:C$1048576,+D$4)/3),(F283+1),"")</f>
        <v/>
      </c>
      <c r="G284" s="9" t="str">
        <f>IFERROR(IF((COUNTIF('Faculty Dep Info'!C$3:C$1048576,"FA")/3)&gt;0,INDEX('Faculty Dep Info'!C$3:F$268,(MATCH(D$4,'Faculty Dep Info'!C$3:C$1048576,0)+((F284-1)*3)),2),""),"")</f>
        <v/>
      </c>
    </row>
    <row r="285" spans="6:7" x14ac:dyDescent="0.25">
      <c r="F285" s="9" t="str">
        <f>IF(F284&lt;(COUNTIF('Faculty Dep Info'!C$3:C$1048576,+D$4)/3),(F284+1),"")</f>
        <v/>
      </c>
      <c r="G285" s="9" t="str">
        <f>IFERROR(IF((COUNTIF('Faculty Dep Info'!C$3:C$1048576,"FA")/3)&gt;0,INDEX('Faculty Dep Info'!C$3:F$268,(MATCH(D$4,'Faculty Dep Info'!C$3:C$1048576,0)+((F285-1)*3)),2),""),"")</f>
        <v/>
      </c>
    </row>
    <row r="286" spans="6:7" x14ac:dyDescent="0.25">
      <c r="F286" s="9" t="str">
        <f>IF(F285&lt;(COUNTIF('Faculty Dep Info'!C$3:C$1048576,+D$4)/3),(F285+1),"")</f>
        <v/>
      </c>
      <c r="G286" s="9" t="str">
        <f>IFERROR(IF((COUNTIF('Faculty Dep Info'!C$3:C$1048576,"FA")/3)&gt;0,INDEX('Faculty Dep Info'!C$3:F$268,(MATCH(D$4,'Faculty Dep Info'!C$3:C$1048576,0)+((F286-1)*3)),2),""),"")</f>
        <v/>
      </c>
    </row>
    <row r="287" spans="6:7" x14ac:dyDescent="0.25">
      <c r="F287" s="9" t="str">
        <f>IF(F286&lt;(COUNTIF('Faculty Dep Info'!C$3:C$1048576,+D$4)/3),(F286+1),"")</f>
        <v/>
      </c>
      <c r="G287" s="9" t="str">
        <f>IFERROR(IF((COUNTIF('Faculty Dep Info'!C$3:C$1048576,"FA")/3)&gt;0,INDEX('Faculty Dep Info'!C$3:F$268,(MATCH(D$4,'Faculty Dep Info'!C$3:C$1048576,0)+((F287-1)*3)),2),""),"")</f>
        <v/>
      </c>
    </row>
    <row r="288" spans="6:7" x14ac:dyDescent="0.25">
      <c r="F288" s="9" t="str">
        <f>IF(F287&lt;(COUNTIF('Faculty Dep Info'!C$3:C$1048576,+D$4)/3),(F287+1),"")</f>
        <v/>
      </c>
      <c r="G288" s="9" t="str">
        <f>IFERROR(IF((COUNTIF('Faculty Dep Info'!C$3:C$1048576,"FA")/3)&gt;0,INDEX('Faculty Dep Info'!C$3:F$268,(MATCH(D$4,'Faculty Dep Info'!C$3:C$1048576,0)+((F288-1)*3)),2),""),"")</f>
        <v/>
      </c>
    </row>
    <row r="289" spans="6:7" x14ac:dyDescent="0.25">
      <c r="F289" s="9" t="str">
        <f>IF(F288&lt;(COUNTIF('Faculty Dep Info'!C$3:C$1048576,+D$4)/3),(F288+1),"")</f>
        <v/>
      </c>
      <c r="G289" s="9" t="str">
        <f>IFERROR(IF((COUNTIF('Faculty Dep Info'!C$3:C$1048576,"FA")/3)&gt;0,INDEX('Faculty Dep Info'!C$3:F$268,(MATCH(D$4,'Faculty Dep Info'!C$3:C$1048576,0)+((F289-1)*3)),2),""),"")</f>
        <v/>
      </c>
    </row>
    <row r="290" spans="6:7" x14ac:dyDescent="0.25">
      <c r="F290" s="9" t="str">
        <f>IF(F289&lt;(COUNTIF('Faculty Dep Info'!C$3:C$1048576,+D$4)/3),(F289+1),"")</f>
        <v/>
      </c>
      <c r="G290" s="9" t="str">
        <f>IFERROR(IF((COUNTIF('Faculty Dep Info'!C$3:C$1048576,"FA")/3)&gt;0,INDEX('Faculty Dep Info'!C$3:F$268,(MATCH(D$4,'Faculty Dep Info'!C$3:C$1048576,0)+((F290-1)*3)),2),""),"")</f>
        <v/>
      </c>
    </row>
    <row r="291" spans="6:7" x14ac:dyDescent="0.25">
      <c r="F291" s="9" t="str">
        <f>IF(F290&lt;(COUNTIF('Faculty Dep Info'!C$3:C$1048576,+D$4)/3),(F290+1),"")</f>
        <v/>
      </c>
      <c r="G291" s="9" t="str">
        <f>IFERROR(IF((COUNTIF('Faculty Dep Info'!C$3:C$1048576,"FA")/3)&gt;0,INDEX('Faculty Dep Info'!C$3:F$268,(MATCH(D$4,'Faculty Dep Info'!C$3:C$1048576,0)+((F291-1)*3)),2),""),"")</f>
        <v/>
      </c>
    </row>
    <row r="292" spans="6:7" x14ac:dyDescent="0.25">
      <c r="F292" s="9" t="str">
        <f>IF(F291&lt;(COUNTIF('Faculty Dep Info'!C$3:C$1048576,+D$4)/3),(F291+1),"")</f>
        <v/>
      </c>
      <c r="G292" s="9" t="str">
        <f>IFERROR(IF((COUNTIF('Faculty Dep Info'!C$3:C$1048576,"FA")/3)&gt;0,INDEX('Faculty Dep Info'!C$3:F$268,(MATCH(D$4,'Faculty Dep Info'!C$3:C$1048576,0)+((F292-1)*3)),2),""),"")</f>
        <v/>
      </c>
    </row>
    <row r="293" spans="6:7" x14ac:dyDescent="0.25">
      <c r="F293" s="9" t="str">
        <f>IF(F292&lt;(COUNTIF('Faculty Dep Info'!C$3:C$1048576,+D$4)/3),(F292+1),"")</f>
        <v/>
      </c>
      <c r="G293" s="9" t="str">
        <f>IFERROR(IF((COUNTIF('Faculty Dep Info'!C$3:C$1048576,"FA")/3)&gt;0,INDEX('Faculty Dep Info'!C$3:F$268,(MATCH(D$4,'Faculty Dep Info'!C$3:C$1048576,0)+((F293-1)*3)),2),""),"")</f>
        <v/>
      </c>
    </row>
    <row r="294" spans="6:7" x14ac:dyDescent="0.25">
      <c r="F294" s="9" t="str">
        <f>IF(F293&lt;(COUNTIF('Faculty Dep Info'!C$3:C$1048576,+D$4)/3),(F293+1),"")</f>
        <v/>
      </c>
      <c r="G294" s="9" t="str">
        <f>IFERROR(IF((COUNTIF('Faculty Dep Info'!C$3:C$1048576,"FA")/3)&gt;0,INDEX('Faculty Dep Info'!C$3:F$268,(MATCH(D$4,'Faculty Dep Info'!C$3:C$1048576,0)+((F294-1)*3)),2),""),"")</f>
        <v/>
      </c>
    </row>
    <row r="295" spans="6:7" x14ac:dyDescent="0.25">
      <c r="F295" s="9" t="str">
        <f>IF(F294&lt;(COUNTIF('Faculty Dep Info'!C$3:C$1048576,+D$4)/3),(F294+1),"")</f>
        <v/>
      </c>
      <c r="G295" s="9" t="str">
        <f>IFERROR(IF((COUNTIF('Faculty Dep Info'!C$3:C$1048576,"FA")/3)&gt;0,INDEX('Faculty Dep Info'!C$3:F$268,(MATCH(D$4,'Faculty Dep Info'!C$3:C$1048576,0)+((F295-1)*3)),2),""),"")</f>
        <v/>
      </c>
    </row>
    <row r="296" spans="6:7" x14ac:dyDescent="0.25">
      <c r="F296" s="9" t="str">
        <f>IF(F295&lt;(COUNTIF('Faculty Dep Info'!C$3:C$1048576,+D$4)/3),(F295+1),"")</f>
        <v/>
      </c>
      <c r="G296" s="9" t="str">
        <f>IFERROR(IF((COUNTIF('Faculty Dep Info'!C$3:C$1048576,"FA")/3)&gt;0,INDEX('Faculty Dep Info'!C$3:F$268,(MATCH(D$4,'Faculty Dep Info'!C$3:C$1048576,0)+((F296-1)*3)),2),""),"")</f>
        <v/>
      </c>
    </row>
    <row r="297" spans="6:7" x14ac:dyDescent="0.25">
      <c r="F297" s="9" t="str">
        <f>IF(F296&lt;(COUNTIF('Faculty Dep Info'!C$3:C$1048576,+D$4)/3),(F296+1),"")</f>
        <v/>
      </c>
      <c r="G297" s="9" t="str">
        <f>IFERROR(IF((COUNTIF('Faculty Dep Info'!C$3:C$1048576,"FA")/3)&gt;0,INDEX('Faculty Dep Info'!C$3:F$268,(MATCH(D$4,'Faculty Dep Info'!C$3:C$1048576,0)+((F297-1)*3)),2),""),"")</f>
        <v/>
      </c>
    </row>
    <row r="298" spans="6:7" x14ac:dyDescent="0.25">
      <c r="F298" s="9" t="str">
        <f>IF(F297&lt;(COUNTIF('Faculty Dep Info'!C$3:C$1048576,+D$4)/3),(F297+1),"")</f>
        <v/>
      </c>
      <c r="G298" s="9" t="str">
        <f>IFERROR(IF((COUNTIF('Faculty Dep Info'!C$3:C$1048576,"FA")/3)&gt;0,INDEX('Faculty Dep Info'!C$3:F$268,(MATCH(D$4,'Faculty Dep Info'!C$3:C$1048576,0)+((F298-1)*3)),2),""),"")</f>
        <v/>
      </c>
    </row>
    <row r="299" spans="6:7" x14ac:dyDescent="0.25">
      <c r="F299" s="9" t="str">
        <f>IF(F298&lt;(COUNTIF('Faculty Dep Info'!C$3:C$1048576,+D$4)/3),(F298+1),"")</f>
        <v/>
      </c>
      <c r="G299" s="9" t="str">
        <f>IFERROR(IF((COUNTIF('Faculty Dep Info'!C$3:C$1048576,"FA")/3)&gt;0,INDEX('Faculty Dep Info'!C$3:F$268,(MATCH(D$4,'Faculty Dep Info'!C$3:C$1048576,0)+((F299-1)*3)),2),""),"")</f>
        <v/>
      </c>
    </row>
    <row r="300" spans="6:7" x14ac:dyDescent="0.25">
      <c r="F300" s="9" t="str">
        <f>IF(F299&lt;(COUNTIF('Faculty Dep Info'!C$3:C$1048576,+D$4)/3),(F299+1),"")</f>
        <v/>
      </c>
      <c r="G300" s="9" t="str">
        <f>IFERROR(IF((COUNTIF('Faculty Dep Info'!C$3:C$1048576,"FA")/3)&gt;0,INDEX('Faculty Dep Info'!C$3:F$268,(MATCH(D$4,'Faculty Dep Info'!C$3:C$1048576,0)+((F300-1)*3)),2),""),"")</f>
        <v/>
      </c>
    </row>
    <row r="301" spans="6:7" x14ac:dyDescent="0.25">
      <c r="F301" s="9" t="str">
        <f>IF(F300&lt;(COUNTIF('Faculty Dep Info'!C$3:C$1048576,+D$4)/3),(F300+1),"")</f>
        <v/>
      </c>
      <c r="G301" s="9" t="str">
        <f>IFERROR(IF((COUNTIF('Faculty Dep Info'!C$3:C$1048576,"FA")/3)&gt;0,INDEX('Faculty Dep Info'!C$3:F$268,(MATCH(D$4,'Faculty Dep Info'!C$3:C$1048576,0)+((F301-1)*3)),2),""),"")</f>
        <v/>
      </c>
    </row>
    <row r="302" spans="6:7" x14ac:dyDescent="0.25">
      <c r="F302" s="9" t="str">
        <f>IF(F301&lt;(COUNTIF('Faculty Dep Info'!C$3:C$1048576,+D$4)/3),(F301+1),"")</f>
        <v/>
      </c>
      <c r="G302" s="9" t="str">
        <f>IFERROR(IF((COUNTIF('Faculty Dep Info'!C$3:C$1048576,"FA")/3)&gt;0,INDEX('Faculty Dep Info'!C$3:F$268,(MATCH(D$4,'Faculty Dep Info'!C$3:C$1048576,0)+((F302-1)*3)),2),""),"")</f>
        <v/>
      </c>
    </row>
    <row r="303" spans="6:7" x14ac:dyDescent="0.25">
      <c r="F303" s="9" t="str">
        <f>IF(F302&lt;(COUNTIF('Faculty Dep Info'!C$3:C$1048576,+D$4)/3),(F302+1),"")</f>
        <v/>
      </c>
      <c r="G303" s="9" t="str">
        <f>IFERROR(IF((COUNTIF('Faculty Dep Info'!C$3:C$1048576,"FA")/3)&gt;0,INDEX('Faculty Dep Info'!C$3:F$268,(MATCH(D$4,'Faculty Dep Info'!C$3:C$1048576,0)+((F303-1)*3)),2),""),"")</f>
        <v/>
      </c>
    </row>
    <row r="304" spans="6:7" x14ac:dyDescent="0.25">
      <c r="F304" s="9" t="str">
        <f>IF(F303&lt;(COUNTIF('Faculty Dep Info'!C$3:C$1048576,+D$4)/3),(F303+1),"")</f>
        <v/>
      </c>
      <c r="G304" s="9" t="str">
        <f>IFERROR(IF((COUNTIF('Faculty Dep Info'!C$3:C$1048576,"FA")/3)&gt;0,INDEX('Faculty Dep Info'!C$3:F$268,(MATCH(D$4,'Faculty Dep Info'!C$3:C$1048576,0)+((F304-1)*3)),2),""),"")</f>
        <v/>
      </c>
    </row>
    <row r="305" spans="6:7" x14ac:dyDescent="0.25">
      <c r="F305" s="9" t="str">
        <f>IF(F304&lt;(COUNTIF('Faculty Dep Info'!C$3:C$1048576,+D$4)/3),(F304+1),"")</f>
        <v/>
      </c>
      <c r="G305" s="9" t="str">
        <f>IFERROR(IF((COUNTIF('Faculty Dep Info'!C$3:C$1048576,"FA")/3)&gt;0,INDEX('Faculty Dep Info'!C$3:F$268,(MATCH(D$4,'Faculty Dep Info'!C$3:C$1048576,0)+((F305-1)*3)),2),""),"")</f>
        <v/>
      </c>
    </row>
    <row r="306" spans="6:7" x14ac:dyDescent="0.25">
      <c r="F306" s="9" t="str">
        <f>IF(F305&lt;(COUNTIF('Faculty Dep Info'!C$3:C$1048576,+D$4)/3),(F305+1),"")</f>
        <v/>
      </c>
      <c r="G306" s="9" t="str">
        <f>IFERROR(IF((COUNTIF('Faculty Dep Info'!C$3:C$1048576,"FA")/3)&gt;0,INDEX('Faculty Dep Info'!C$3:F$268,(MATCH(D$4,'Faculty Dep Info'!C$3:C$1048576,0)+((F306-1)*3)),2),""),"")</f>
        <v/>
      </c>
    </row>
    <row r="307" spans="6:7" x14ac:dyDescent="0.25">
      <c r="F307" s="9" t="str">
        <f>IF(F306&lt;(COUNTIF('Faculty Dep Info'!C$3:C$1048576,+D$4)/3),(F306+1),"")</f>
        <v/>
      </c>
      <c r="G307" s="9" t="str">
        <f>IFERROR(IF((COUNTIF('Faculty Dep Info'!C$3:C$1048576,"FA")/3)&gt;0,INDEX('Faculty Dep Info'!C$3:F$268,(MATCH(D$4,'Faculty Dep Info'!C$3:C$1048576,0)+((F307-1)*3)),2),""),"")</f>
        <v/>
      </c>
    </row>
    <row r="308" spans="6:7" x14ac:dyDescent="0.25">
      <c r="F308" s="9" t="str">
        <f>IF(F307&lt;(COUNTIF('Faculty Dep Info'!C$3:C$1048576,+D$4)/3),(F307+1),"")</f>
        <v/>
      </c>
      <c r="G308" s="9" t="str">
        <f>IFERROR(IF((COUNTIF('Faculty Dep Info'!C$3:C$1048576,"FA")/3)&gt;0,INDEX('Faculty Dep Info'!C$3:F$268,(MATCH(D$4,'Faculty Dep Info'!C$3:C$1048576,0)+((F308-1)*3)),2),""),"")</f>
        <v/>
      </c>
    </row>
    <row r="309" spans="6:7" x14ac:dyDescent="0.25">
      <c r="F309" s="9" t="str">
        <f>IF(F308&lt;(COUNTIF('Faculty Dep Info'!C$3:C$1048576,+D$4)/3),(F308+1),"")</f>
        <v/>
      </c>
      <c r="G309" s="9" t="str">
        <f>IFERROR(IF((COUNTIF('Faculty Dep Info'!C$3:C$1048576,"FA")/3)&gt;0,INDEX('Faculty Dep Info'!C$3:F$268,(MATCH(D$4,'Faculty Dep Info'!C$3:C$1048576,0)+((F309-1)*3)),2),""),"")</f>
        <v/>
      </c>
    </row>
    <row r="310" spans="6:7" x14ac:dyDescent="0.25">
      <c r="F310" s="9" t="str">
        <f>IF(F309&lt;(COUNTIF('Faculty Dep Info'!C$3:C$1048576,+D$4)/3),(F309+1),"")</f>
        <v/>
      </c>
      <c r="G310" s="9" t="str">
        <f>IFERROR(IF((COUNTIF('Faculty Dep Info'!C$3:C$1048576,"FA")/3)&gt;0,INDEX('Faculty Dep Info'!C$3:F$268,(MATCH(D$4,'Faculty Dep Info'!C$3:C$1048576,0)+((F310-1)*3)),2),""),"")</f>
        <v/>
      </c>
    </row>
    <row r="311" spans="6:7" x14ac:dyDescent="0.25">
      <c r="F311" s="9" t="str">
        <f>IF(F310&lt;(COUNTIF('Faculty Dep Info'!C$3:C$1048576,+D$4)/3),(F310+1),"")</f>
        <v/>
      </c>
      <c r="G311" s="9" t="str">
        <f>IFERROR(IF((COUNTIF('Faculty Dep Info'!C$3:C$1048576,"FA")/3)&gt;0,INDEX('Faculty Dep Info'!C$3:F$268,(MATCH(D$4,'Faculty Dep Info'!C$3:C$1048576,0)+((F311-1)*3)),2),""),"")</f>
        <v/>
      </c>
    </row>
    <row r="312" spans="6:7" x14ac:dyDescent="0.25">
      <c r="F312" s="9" t="str">
        <f>IF(F311&lt;(COUNTIF('Faculty Dep Info'!C$3:C$1048576,+D$4)/3),(F311+1),"")</f>
        <v/>
      </c>
      <c r="G312" s="9" t="str">
        <f>IFERROR(IF((COUNTIF('Faculty Dep Info'!C$3:C$1048576,"FA")/3)&gt;0,INDEX('Faculty Dep Info'!C$3:F$268,(MATCH(D$4,'Faculty Dep Info'!C$3:C$1048576,0)+((F312-1)*3)),2),""),"")</f>
        <v/>
      </c>
    </row>
    <row r="313" spans="6:7" x14ac:dyDescent="0.25">
      <c r="F313" s="9" t="str">
        <f>IF(F312&lt;(COUNTIF('Faculty Dep Info'!C$3:C$1048576,+D$4)/3),(F312+1),"")</f>
        <v/>
      </c>
      <c r="G313" s="9" t="str">
        <f>IFERROR(IF((COUNTIF('Faculty Dep Info'!C$3:C$1048576,"FA")/3)&gt;0,INDEX('Faculty Dep Info'!C$3:F$268,(MATCH(D$4,'Faculty Dep Info'!C$3:C$1048576,0)+((F313-1)*3)),2),""),"")</f>
        <v/>
      </c>
    </row>
    <row r="314" spans="6:7" x14ac:dyDescent="0.25">
      <c r="F314" s="9" t="str">
        <f>IF(F313&lt;(COUNTIF('Faculty Dep Info'!C$3:C$1048576,+D$4)/3),(F313+1),"")</f>
        <v/>
      </c>
      <c r="G314" s="9" t="str">
        <f>IFERROR(IF((COUNTIF('Faculty Dep Info'!C$3:C$1048576,"FA")/3)&gt;0,INDEX('Faculty Dep Info'!C$3:F$268,(MATCH(D$4,'Faculty Dep Info'!C$3:C$1048576,0)+((F314-1)*3)),2),""),"")</f>
        <v/>
      </c>
    </row>
    <row r="315" spans="6:7" x14ac:dyDescent="0.25">
      <c r="F315" s="9" t="str">
        <f>IF(F314&lt;(COUNTIF('Faculty Dep Info'!C$3:C$1048576,+D$4)/3),(F314+1),"")</f>
        <v/>
      </c>
      <c r="G315" s="9" t="str">
        <f>IFERROR(IF((COUNTIF('Faculty Dep Info'!C$3:C$1048576,"FA")/3)&gt;0,INDEX('Faculty Dep Info'!C$3:F$268,(MATCH(D$4,'Faculty Dep Info'!C$3:C$1048576,0)+((F315-1)*3)),2),""),"")</f>
        <v/>
      </c>
    </row>
    <row r="316" spans="6:7" x14ac:dyDescent="0.25">
      <c r="F316" s="9" t="str">
        <f>IF(F315&lt;(COUNTIF('Faculty Dep Info'!C$3:C$1048576,+D$4)/3),(F315+1),"")</f>
        <v/>
      </c>
      <c r="G316" s="9" t="str">
        <f>IFERROR(IF((COUNTIF('Faculty Dep Info'!C$3:C$1048576,"FA")/3)&gt;0,INDEX('Faculty Dep Info'!C$3:F$268,(MATCH(D$4,'Faculty Dep Info'!C$3:C$1048576,0)+((F316-1)*3)),2),""),"")</f>
        <v/>
      </c>
    </row>
    <row r="317" spans="6:7" x14ac:dyDescent="0.25">
      <c r="F317" s="9" t="str">
        <f>IF(F316&lt;(COUNTIF('Faculty Dep Info'!C$3:C$1048576,+D$4)/3),(F316+1),"")</f>
        <v/>
      </c>
      <c r="G317" s="9" t="str">
        <f>IFERROR(IF((COUNTIF('Faculty Dep Info'!C$3:C$1048576,"FA")/3)&gt;0,INDEX('Faculty Dep Info'!C$3:F$268,(MATCH(D$4,'Faculty Dep Info'!C$3:C$1048576,0)+((F317-1)*3)),2),""),"")</f>
        <v/>
      </c>
    </row>
    <row r="318" spans="6:7" x14ac:dyDescent="0.25">
      <c r="F318" s="9" t="str">
        <f>IF(F317&lt;(COUNTIF('Faculty Dep Info'!C$3:C$1048576,+D$4)/3),(F317+1),"")</f>
        <v/>
      </c>
      <c r="G318" s="9" t="str">
        <f>IFERROR(IF((COUNTIF('Faculty Dep Info'!C$3:C$1048576,"FA")/3)&gt;0,INDEX('Faculty Dep Info'!C$3:F$268,(MATCH(D$4,'Faculty Dep Info'!C$3:C$1048576,0)+((F318-1)*3)),2),""),"")</f>
        <v/>
      </c>
    </row>
    <row r="319" spans="6:7" x14ac:dyDescent="0.25">
      <c r="F319" s="9" t="str">
        <f>IF(F318&lt;(COUNTIF('Faculty Dep Info'!C$3:C$1048576,+D$4)/3),(F318+1),"")</f>
        <v/>
      </c>
      <c r="G319" s="9" t="str">
        <f>IFERROR(IF((COUNTIF('Faculty Dep Info'!C$3:C$1048576,"FA")/3)&gt;0,INDEX('Faculty Dep Info'!C$3:F$268,(MATCH(D$4,'Faculty Dep Info'!C$3:C$1048576,0)+((F319-1)*3)),2),""),"")</f>
        <v/>
      </c>
    </row>
    <row r="320" spans="6:7" x14ac:dyDescent="0.25">
      <c r="F320" s="9" t="str">
        <f>IF(F319&lt;(COUNTIF('Faculty Dep Info'!C$3:C$1048576,+D$4)/3),(F319+1),"")</f>
        <v/>
      </c>
      <c r="G320" s="9" t="str">
        <f>IFERROR(IF((COUNTIF('Faculty Dep Info'!C$3:C$1048576,"FA")/3)&gt;0,INDEX('Faculty Dep Info'!C$3:F$268,(MATCH(D$4,'Faculty Dep Info'!C$3:C$1048576,0)+((F320-1)*3)),2),""),"")</f>
        <v/>
      </c>
    </row>
    <row r="321" spans="6:7" x14ac:dyDescent="0.25">
      <c r="F321" s="9" t="str">
        <f>IF(F320&lt;(COUNTIF('Faculty Dep Info'!C$3:C$1048576,+D$4)/3),(F320+1),"")</f>
        <v/>
      </c>
      <c r="G321" s="9" t="str">
        <f>IFERROR(IF((COUNTIF('Faculty Dep Info'!C$3:C$1048576,"FA")/3)&gt;0,INDEX('Faculty Dep Info'!C$3:F$268,(MATCH(D$4,'Faculty Dep Info'!C$3:C$1048576,0)+((F321-1)*3)),2),""),"")</f>
        <v/>
      </c>
    </row>
    <row r="322" spans="6:7" x14ac:dyDescent="0.25">
      <c r="F322" s="9" t="str">
        <f>IF(F321&lt;(COUNTIF('Faculty Dep Info'!C$3:C$1048576,+D$4)/3),(F321+1),"")</f>
        <v/>
      </c>
      <c r="G322" s="9" t="str">
        <f>IFERROR(IF((COUNTIF('Faculty Dep Info'!C$3:C$1048576,"FA")/3)&gt;0,INDEX('Faculty Dep Info'!C$3:F$268,(MATCH(D$4,'Faculty Dep Info'!C$3:C$1048576,0)+((F322-1)*3)),2),""),"")</f>
        <v/>
      </c>
    </row>
    <row r="323" spans="6:7" x14ac:dyDescent="0.25">
      <c r="F323" s="9" t="str">
        <f>IF(F322&lt;(COUNTIF('Faculty Dep Info'!C$3:C$1048576,+D$4)/3),(F322+1),"")</f>
        <v/>
      </c>
      <c r="G323" s="9" t="str">
        <f>IFERROR(IF((COUNTIF('Faculty Dep Info'!C$3:C$1048576,"FA")/3)&gt;0,INDEX('Faculty Dep Info'!C$3:F$268,(MATCH(D$4,'Faculty Dep Info'!C$3:C$1048576,0)+((F323-1)*3)),2),""),"")</f>
        <v/>
      </c>
    </row>
    <row r="324" spans="6:7" x14ac:dyDescent="0.25">
      <c r="F324" s="9" t="str">
        <f>IF(F323&lt;(COUNTIF('Faculty Dep Info'!C$3:C$1048576,+D$4)/3),(F323+1),"")</f>
        <v/>
      </c>
      <c r="G324" s="9" t="str">
        <f>IFERROR(IF((COUNTIF('Faculty Dep Info'!C$3:C$1048576,"FA")/3)&gt;0,INDEX('Faculty Dep Info'!C$3:F$268,(MATCH(D$4,'Faculty Dep Info'!C$3:C$1048576,0)+((F324-1)*3)),2),""),"")</f>
        <v/>
      </c>
    </row>
    <row r="325" spans="6:7" x14ac:dyDescent="0.25">
      <c r="F325" s="9" t="str">
        <f>IF(F324&lt;(COUNTIF('Faculty Dep Info'!C$3:C$1048576,+D$4)/3),(F324+1),"")</f>
        <v/>
      </c>
      <c r="G325" s="9" t="str">
        <f>IFERROR(IF((COUNTIF('Faculty Dep Info'!C$3:C$1048576,"FA")/3)&gt;0,INDEX('Faculty Dep Info'!C$3:F$268,(MATCH(D$4,'Faculty Dep Info'!C$3:C$1048576,0)+((F325-1)*3)),2),""),"")</f>
        <v/>
      </c>
    </row>
    <row r="326" spans="6:7" x14ac:dyDescent="0.25">
      <c r="F326" s="9" t="str">
        <f>IF(F325&lt;(COUNTIF('Faculty Dep Info'!C$3:C$1048576,+D$4)/3),(F325+1),"")</f>
        <v/>
      </c>
      <c r="G326" s="9" t="str">
        <f>IFERROR(IF((COUNTIF('Faculty Dep Info'!C$3:C$1048576,"FA")/3)&gt;0,INDEX('Faculty Dep Info'!C$3:F$268,(MATCH(D$4,'Faculty Dep Info'!C$3:C$1048576,0)+((F326-1)*3)),2),""),"")</f>
        <v/>
      </c>
    </row>
    <row r="327" spans="6:7" x14ac:dyDescent="0.25">
      <c r="F327" s="9" t="str">
        <f>IF(F326&lt;(COUNTIF('Faculty Dep Info'!C$3:C$1048576,+D$4)/3),(F326+1),"")</f>
        <v/>
      </c>
      <c r="G327" s="9" t="str">
        <f>IFERROR(IF((COUNTIF('Faculty Dep Info'!C$3:C$1048576,"FA")/3)&gt;0,INDEX('Faculty Dep Info'!C$3:F$268,(MATCH(D$4,'Faculty Dep Info'!C$3:C$1048576,0)+((F327-1)*3)),2),""),"")</f>
        <v/>
      </c>
    </row>
    <row r="328" spans="6:7" x14ac:dyDescent="0.25">
      <c r="F328" s="9" t="str">
        <f>IF(F327&lt;(COUNTIF('Faculty Dep Info'!C$3:C$1048576,+D$4)/3),(F327+1),"")</f>
        <v/>
      </c>
      <c r="G328" s="9" t="str">
        <f>IFERROR(IF((COUNTIF('Faculty Dep Info'!C$3:C$1048576,"FA")/3)&gt;0,INDEX('Faculty Dep Info'!C$3:F$268,(MATCH(D$4,'Faculty Dep Info'!C$3:C$1048576,0)+((F328-1)*3)),2),""),"")</f>
        <v/>
      </c>
    </row>
    <row r="329" spans="6:7" x14ac:dyDescent="0.25">
      <c r="F329" s="9" t="str">
        <f>IF(F328&lt;(COUNTIF('Faculty Dep Info'!C$3:C$1048576,+D$4)/3),(F328+1),"")</f>
        <v/>
      </c>
      <c r="G329" s="9" t="str">
        <f>IFERROR(IF((COUNTIF('Faculty Dep Info'!C$3:C$1048576,"FA")/3)&gt;0,INDEX('Faculty Dep Info'!C$3:F$268,(MATCH(D$4,'Faculty Dep Info'!C$3:C$1048576,0)+((F329-1)*3)),2),""),"")</f>
        <v/>
      </c>
    </row>
    <row r="330" spans="6:7" x14ac:dyDescent="0.25">
      <c r="F330" s="9" t="str">
        <f>IF(F329&lt;(COUNTIF('Faculty Dep Info'!C$3:C$1048576,+D$4)/3),(F329+1),"")</f>
        <v/>
      </c>
      <c r="G330" s="9" t="str">
        <f>IFERROR(IF((COUNTIF('Faculty Dep Info'!C$3:C$1048576,"FA")/3)&gt;0,INDEX('Faculty Dep Info'!C$3:F$268,(MATCH(D$4,'Faculty Dep Info'!C$3:C$1048576,0)+((F330-1)*3)),2),""),"")</f>
        <v/>
      </c>
    </row>
    <row r="331" spans="6:7" x14ac:dyDescent="0.25">
      <c r="F331" s="9" t="str">
        <f>IF(F330&lt;(COUNTIF('Faculty Dep Info'!C$3:C$1048576,+D$4)/3),(F330+1),"")</f>
        <v/>
      </c>
      <c r="G331" s="9" t="str">
        <f>IFERROR(IF((COUNTIF('Faculty Dep Info'!C$3:C$1048576,"FA")/3)&gt;0,INDEX('Faculty Dep Info'!C$3:F$268,(MATCH(D$4,'Faculty Dep Info'!C$3:C$1048576,0)+((F331-1)*3)),2),""),"")</f>
        <v/>
      </c>
    </row>
    <row r="332" spans="6:7" x14ac:dyDescent="0.25">
      <c r="F332" s="9" t="str">
        <f>IF(F331&lt;(COUNTIF('Faculty Dep Info'!C$3:C$1048576,+D$4)/3),(F331+1),"")</f>
        <v/>
      </c>
      <c r="G332" s="9" t="str">
        <f>IFERROR(IF((COUNTIF('Faculty Dep Info'!C$3:C$1048576,"FA")/3)&gt;0,INDEX('Faculty Dep Info'!C$3:F$268,(MATCH(D$4,'Faculty Dep Info'!C$3:C$1048576,0)+((F332-1)*3)),2),""),"")</f>
        <v/>
      </c>
    </row>
    <row r="333" spans="6:7" x14ac:dyDescent="0.25">
      <c r="F333" s="9" t="str">
        <f>IF(F332&lt;(COUNTIF('Faculty Dep Info'!C$3:C$1048576,+D$4)/3),(F332+1),"")</f>
        <v/>
      </c>
      <c r="G333" s="9" t="str">
        <f>IFERROR(IF((COUNTIF('Faculty Dep Info'!C$3:C$1048576,"FA")/3)&gt;0,INDEX('Faculty Dep Info'!C$3:F$268,(MATCH(D$4,'Faculty Dep Info'!C$3:C$1048576,0)+((F333-1)*3)),2),""),"")</f>
        <v/>
      </c>
    </row>
    <row r="334" spans="6:7" x14ac:dyDescent="0.25">
      <c r="F334" s="9" t="str">
        <f>IF(F333&lt;(COUNTIF('Faculty Dep Info'!C$3:C$1048576,+D$4)/3),(F333+1),"")</f>
        <v/>
      </c>
      <c r="G334" s="9" t="str">
        <f>IFERROR(IF((COUNTIF('Faculty Dep Info'!C$3:C$1048576,"FA")/3)&gt;0,INDEX('Faculty Dep Info'!C$3:F$268,(MATCH(D$4,'Faculty Dep Info'!C$3:C$1048576,0)+((F334-1)*3)),2),""),"")</f>
        <v/>
      </c>
    </row>
    <row r="335" spans="6:7" x14ac:dyDescent="0.25">
      <c r="F335" s="9" t="str">
        <f>IF(F334&lt;(COUNTIF('Faculty Dep Info'!C$3:C$1048576,+D$4)/3),(F334+1),"")</f>
        <v/>
      </c>
      <c r="G335" s="9" t="str">
        <f>IFERROR(IF((COUNTIF('Faculty Dep Info'!C$3:C$1048576,"FA")/3)&gt;0,INDEX('Faculty Dep Info'!C$3:F$268,(MATCH(D$4,'Faculty Dep Info'!C$3:C$1048576,0)+((F335-1)*3)),2),""),"")</f>
        <v/>
      </c>
    </row>
    <row r="336" spans="6:7" x14ac:dyDescent="0.25">
      <c r="F336" s="9" t="str">
        <f>IF(F335&lt;(COUNTIF('Faculty Dep Info'!C$3:C$1048576,+D$4)/3),(F335+1),"")</f>
        <v/>
      </c>
      <c r="G336" s="9" t="str">
        <f>IFERROR(IF((COUNTIF('Faculty Dep Info'!C$3:C$1048576,"FA")/3)&gt;0,INDEX('Faculty Dep Info'!C$3:F$268,(MATCH(D$4,'Faculty Dep Info'!C$3:C$1048576,0)+((F336-1)*3)),2),""),"")</f>
        <v/>
      </c>
    </row>
    <row r="337" spans="6:7" x14ac:dyDescent="0.25">
      <c r="F337" s="9" t="str">
        <f>IF(F336&lt;(COUNTIF('Faculty Dep Info'!C$3:C$1048576,+D$4)/3),(F336+1),"")</f>
        <v/>
      </c>
      <c r="G337" s="9" t="str">
        <f>IFERROR(IF((COUNTIF('Faculty Dep Info'!C$3:C$1048576,"FA")/3)&gt;0,INDEX('Faculty Dep Info'!C$3:F$268,(MATCH(D$4,'Faculty Dep Info'!C$3:C$1048576,0)+((F337-1)*3)),2),""),"")</f>
        <v/>
      </c>
    </row>
    <row r="338" spans="6:7" x14ac:dyDescent="0.25">
      <c r="F338" s="9" t="str">
        <f>IF(F337&lt;(COUNTIF('Faculty Dep Info'!C$3:C$1048576,+D$4)/3),(F337+1),"")</f>
        <v/>
      </c>
      <c r="G338" s="9" t="str">
        <f>IFERROR(IF((COUNTIF('Faculty Dep Info'!C$3:C$1048576,"FA")/3)&gt;0,INDEX('Faculty Dep Info'!C$3:F$268,(MATCH(D$4,'Faculty Dep Info'!C$3:C$1048576,0)+((F338-1)*3)),2),""),"")</f>
        <v/>
      </c>
    </row>
    <row r="339" spans="6:7" x14ac:dyDescent="0.25">
      <c r="F339" s="9" t="str">
        <f>IF(F338&lt;(COUNTIF('Faculty Dep Info'!C$3:C$1048576,+D$4)/3),(F338+1),"")</f>
        <v/>
      </c>
      <c r="G339" s="9" t="str">
        <f>IFERROR(IF((COUNTIF('Faculty Dep Info'!C$3:C$1048576,"FA")/3)&gt;0,INDEX('Faculty Dep Info'!C$3:F$268,(MATCH(D$4,'Faculty Dep Info'!C$3:C$1048576,0)+((F339-1)*3)),2),""),"")</f>
        <v/>
      </c>
    </row>
    <row r="340" spans="6:7" x14ac:dyDescent="0.25">
      <c r="F340" s="9" t="str">
        <f>IF(F339&lt;(COUNTIF('Faculty Dep Info'!C$3:C$1048576,+D$4)/3),(F339+1),"")</f>
        <v/>
      </c>
      <c r="G340" s="9" t="str">
        <f>IFERROR(IF((COUNTIF('Faculty Dep Info'!C$3:C$1048576,"FA")/3)&gt;0,INDEX('Faculty Dep Info'!C$3:F$268,(MATCH(D$4,'Faculty Dep Info'!C$3:C$1048576,0)+((F340-1)*3)),2),""),"")</f>
        <v/>
      </c>
    </row>
    <row r="341" spans="6:7" x14ac:dyDescent="0.25">
      <c r="F341" s="9" t="str">
        <f>IF(F340&lt;(COUNTIF('Faculty Dep Info'!C$3:C$1048576,+D$4)/3),(F340+1),"")</f>
        <v/>
      </c>
      <c r="G341" s="9" t="str">
        <f>IFERROR(IF((COUNTIF('Faculty Dep Info'!C$3:C$1048576,"FA")/3)&gt;0,INDEX('Faculty Dep Info'!C$3:F$268,(MATCH(D$4,'Faculty Dep Info'!C$3:C$1048576,0)+((F341-1)*3)),2),""),"")</f>
        <v/>
      </c>
    </row>
    <row r="342" spans="6:7" x14ac:dyDescent="0.25">
      <c r="F342" s="9" t="str">
        <f>IF(F341&lt;(COUNTIF('Faculty Dep Info'!C$3:C$1048576,+D$4)/3),(F341+1),"")</f>
        <v/>
      </c>
      <c r="G342" s="9" t="str">
        <f>IFERROR(IF((COUNTIF('Faculty Dep Info'!C$3:C$1048576,"FA")/3)&gt;0,INDEX('Faculty Dep Info'!C$3:F$268,(MATCH(D$4,'Faculty Dep Info'!C$3:C$1048576,0)+((F342-1)*3)),2),""),"")</f>
        <v/>
      </c>
    </row>
    <row r="343" spans="6:7" x14ac:dyDescent="0.25">
      <c r="F343" s="9" t="str">
        <f>IF(F342&lt;(COUNTIF('Faculty Dep Info'!C$3:C$1048576,+D$4)/3),(F342+1),"")</f>
        <v/>
      </c>
      <c r="G343" s="9" t="str">
        <f>IFERROR(IF((COUNTIF('Faculty Dep Info'!C$3:C$1048576,"FA")/3)&gt;0,INDEX('Faculty Dep Info'!C$3:F$268,(MATCH(D$4,'Faculty Dep Info'!C$3:C$1048576,0)+((F343-1)*3)),2),""),"")</f>
        <v/>
      </c>
    </row>
    <row r="344" spans="6:7" x14ac:dyDescent="0.25">
      <c r="F344" s="9" t="str">
        <f>IF(F343&lt;(COUNTIF('Faculty Dep Info'!C$3:C$1048576,+D$4)/3),(F343+1),"")</f>
        <v/>
      </c>
      <c r="G344" s="9" t="str">
        <f>IFERROR(IF((COUNTIF('Faculty Dep Info'!C$3:C$1048576,"FA")/3)&gt;0,INDEX('Faculty Dep Info'!C$3:F$268,(MATCH(D$4,'Faculty Dep Info'!C$3:C$1048576,0)+((F344-1)*3)),2),""),"")</f>
        <v/>
      </c>
    </row>
    <row r="345" spans="6:7" x14ac:dyDescent="0.25">
      <c r="F345" s="9" t="str">
        <f>IF(F344&lt;(COUNTIF('Faculty Dep Info'!C$3:C$1048576,+D$4)/3),(F344+1),"")</f>
        <v/>
      </c>
      <c r="G345" s="9" t="str">
        <f>IFERROR(IF((COUNTIF('Faculty Dep Info'!C$3:C$1048576,"FA")/3)&gt;0,INDEX('Faculty Dep Info'!C$3:F$268,(MATCH(D$4,'Faculty Dep Info'!C$3:C$1048576,0)+((F345-1)*3)),2),""),"")</f>
        <v/>
      </c>
    </row>
    <row r="346" spans="6:7" x14ac:dyDescent="0.25">
      <c r="F346" s="9" t="str">
        <f>IF(F345&lt;(COUNTIF('Faculty Dep Info'!C$3:C$1048576,+D$4)/3),(F345+1),"")</f>
        <v/>
      </c>
      <c r="G346" s="9" t="str">
        <f>IFERROR(IF((COUNTIF('Faculty Dep Info'!C$3:C$1048576,"FA")/3)&gt;0,INDEX('Faculty Dep Info'!C$3:F$268,(MATCH(D$4,'Faculty Dep Info'!C$3:C$1048576,0)+((F346-1)*3)),2),""),"")</f>
        <v/>
      </c>
    </row>
    <row r="347" spans="6:7" x14ac:dyDescent="0.25">
      <c r="F347" s="9" t="str">
        <f>IF(F346&lt;(COUNTIF('Faculty Dep Info'!C$3:C$1048576,+D$4)/3),(F346+1),"")</f>
        <v/>
      </c>
      <c r="G347" s="9" t="str">
        <f>IFERROR(IF((COUNTIF('Faculty Dep Info'!C$3:C$1048576,"FA")/3)&gt;0,INDEX('Faculty Dep Info'!C$3:F$268,(MATCH(D$4,'Faculty Dep Info'!C$3:C$1048576,0)+((F347-1)*3)),2),""),"")</f>
        <v/>
      </c>
    </row>
    <row r="348" spans="6:7" x14ac:dyDescent="0.25">
      <c r="F348" s="9" t="str">
        <f>IF(F347&lt;(COUNTIF('Faculty Dep Info'!C$3:C$1048576,+D$4)/3),(F347+1),"")</f>
        <v/>
      </c>
      <c r="G348" s="9" t="str">
        <f>IFERROR(IF((COUNTIF('Faculty Dep Info'!C$3:C$1048576,"FA")/3)&gt;0,INDEX('Faculty Dep Info'!C$3:F$268,(MATCH(D$4,'Faculty Dep Info'!C$3:C$1048576,0)+((F348-1)*3)),2),""),"")</f>
        <v/>
      </c>
    </row>
    <row r="349" spans="6:7" x14ac:dyDescent="0.25">
      <c r="F349" s="9" t="str">
        <f>IF(F348&lt;(COUNTIF('Faculty Dep Info'!C$3:C$1048576,+D$4)/3),(F348+1),"")</f>
        <v/>
      </c>
      <c r="G349" s="9" t="str">
        <f>IFERROR(IF((COUNTIF('Faculty Dep Info'!C$3:C$1048576,"FA")/3)&gt;0,INDEX('Faculty Dep Info'!C$3:F$268,(MATCH(D$4,'Faculty Dep Info'!C$3:C$1048576,0)+((F349-1)*3)),2),""),"")</f>
        <v/>
      </c>
    </row>
    <row r="350" spans="6:7" x14ac:dyDescent="0.25">
      <c r="F350" s="9" t="str">
        <f>IF(F349&lt;(COUNTIF('Faculty Dep Info'!C$3:C$1048576,+D$4)/3),(F349+1),"")</f>
        <v/>
      </c>
      <c r="G350" s="9" t="str">
        <f>IFERROR(IF((COUNTIF('Faculty Dep Info'!C$3:C$1048576,"FA")/3)&gt;0,INDEX('Faculty Dep Info'!C$3:F$268,(MATCH(D$4,'Faculty Dep Info'!C$3:C$1048576,0)+((F350-1)*3)),2),""),"")</f>
        <v/>
      </c>
    </row>
    <row r="351" spans="6:7" x14ac:dyDescent="0.25">
      <c r="F351" s="9" t="str">
        <f>IF(F350&lt;(COUNTIF('Faculty Dep Info'!C$3:C$1048576,+D$4)/3),(F350+1),"")</f>
        <v/>
      </c>
      <c r="G351" s="9" t="str">
        <f>IFERROR(IF((COUNTIF('Faculty Dep Info'!C$3:C$1048576,"FA")/3)&gt;0,INDEX('Faculty Dep Info'!C$3:F$268,(MATCH(D$4,'Faculty Dep Info'!C$3:C$1048576,0)+((F351-1)*3)),2),""),"")</f>
        <v/>
      </c>
    </row>
    <row r="352" spans="6:7" x14ac:dyDescent="0.25">
      <c r="F352" s="9" t="str">
        <f>IF(F351&lt;(COUNTIF('Faculty Dep Info'!C$3:C$1048576,+D$4)/3),(F351+1),"")</f>
        <v/>
      </c>
      <c r="G352" s="9" t="str">
        <f>IFERROR(IF((COUNTIF('Faculty Dep Info'!C$3:C$1048576,"FA")/3)&gt;0,INDEX('Faculty Dep Info'!C$3:F$268,(MATCH(D$4,'Faculty Dep Info'!C$3:C$1048576,0)+((F352-1)*3)),2),""),"")</f>
        <v/>
      </c>
    </row>
    <row r="353" spans="6:7" x14ac:dyDescent="0.25">
      <c r="F353" s="9" t="str">
        <f>IF(F352&lt;(COUNTIF('Faculty Dep Info'!C$3:C$1048576,+D$4)/3),(F352+1),"")</f>
        <v/>
      </c>
      <c r="G353" s="9" t="str">
        <f>IFERROR(IF((COUNTIF('Faculty Dep Info'!C$3:C$1048576,"FA")/3)&gt;0,INDEX('Faculty Dep Info'!C$3:F$268,(MATCH(D$4,'Faculty Dep Info'!C$3:C$1048576,0)+((F353-1)*3)),2),""),"")</f>
        <v/>
      </c>
    </row>
    <row r="354" spans="6:7" x14ac:dyDescent="0.25">
      <c r="F354" s="9" t="str">
        <f>IF(F353&lt;(COUNTIF('Faculty Dep Info'!C$3:C$1048576,+D$4)/3),(F353+1),"")</f>
        <v/>
      </c>
      <c r="G354" s="9" t="str">
        <f>IFERROR(IF((COUNTIF('Faculty Dep Info'!C$3:C$1048576,"FA")/3)&gt;0,INDEX('Faculty Dep Info'!C$3:F$268,(MATCH(D$4,'Faculty Dep Info'!C$3:C$1048576,0)+((F354-1)*3)),2),""),"")</f>
        <v/>
      </c>
    </row>
    <row r="355" spans="6:7" x14ac:dyDescent="0.25">
      <c r="F355" s="9" t="str">
        <f>IF(F354&lt;(COUNTIF('Faculty Dep Info'!C$3:C$1048576,+D$4)/3),(F354+1),"")</f>
        <v/>
      </c>
      <c r="G355" s="9" t="str">
        <f>IFERROR(IF((COUNTIF('Faculty Dep Info'!C$3:C$1048576,"FA")/3)&gt;0,INDEX('Faculty Dep Info'!C$3:F$268,(MATCH(D$4,'Faculty Dep Info'!C$3:C$1048576,0)+((F355-1)*3)),2),""),"")</f>
        <v/>
      </c>
    </row>
    <row r="356" spans="6:7" x14ac:dyDescent="0.25">
      <c r="F356" s="9" t="str">
        <f>IF(F355&lt;(COUNTIF('Faculty Dep Info'!C$3:C$1048576,+D$4)/3),(F355+1),"")</f>
        <v/>
      </c>
      <c r="G356" s="9" t="str">
        <f>IFERROR(IF((COUNTIF('Faculty Dep Info'!C$3:C$1048576,"FA")/3)&gt;0,INDEX('Faculty Dep Info'!C$3:F$268,(MATCH(D$4,'Faculty Dep Info'!C$3:C$1048576,0)+((F356-1)*3)),2),""),"")</f>
        <v/>
      </c>
    </row>
    <row r="357" spans="6:7" x14ac:dyDescent="0.25">
      <c r="F357" s="9" t="str">
        <f>IF(F356&lt;(COUNTIF('Faculty Dep Info'!C$3:C$1048576,+D$4)/3),(F356+1),"")</f>
        <v/>
      </c>
      <c r="G357" s="9" t="str">
        <f>IFERROR(IF((COUNTIF('Faculty Dep Info'!C$3:C$1048576,"FA")/3)&gt;0,INDEX('Faculty Dep Info'!C$3:F$268,(MATCH(D$4,'Faculty Dep Info'!C$3:C$1048576,0)+((F357-1)*3)),2),""),"")</f>
        <v/>
      </c>
    </row>
    <row r="358" spans="6:7" x14ac:dyDescent="0.25">
      <c r="F358" s="9" t="str">
        <f>IF(F357&lt;(COUNTIF('Faculty Dep Info'!C$3:C$1048576,+D$4)/3),(F357+1),"")</f>
        <v/>
      </c>
      <c r="G358" s="9" t="str">
        <f>IFERROR(IF((COUNTIF('Faculty Dep Info'!C$3:C$1048576,"FA")/3)&gt;0,INDEX('Faculty Dep Info'!C$3:F$268,(MATCH(D$4,'Faculty Dep Info'!C$3:C$1048576,0)+((F358-1)*3)),2),""),"")</f>
        <v/>
      </c>
    </row>
    <row r="359" spans="6:7" x14ac:dyDescent="0.25">
      <c r="F359" s="9" t="str">
        <f>IF(F358&lt;(COUNTIF('Faculty Dep Info'!C$3:C$1048576,+D$4)/3),(F358+1),"")</f>
        <v/>
      </c>
      <c r="G359" s="9" t="str">
        <f>IFERROR(IF((COUNTIF('Faculty Dep Info'!C$3:C$1048576,"FA")/3)&gt;0,INDEX('Faculty Dep Info'!C$3:F$268,(MATCH(D$4,'Faculty Dep Info'!C$3:C$1048576,0)+((F359-1)*3)),2),""),"")</f>
        <v/>
      </c>
    </row>
    <row r="360" spans="6:7" x14ac:dyDescent="0.25">
      <c r="F360" s="9" t="str">
        <f>IF(F359&lt;(COUNTIF('Faculty Dep Info'!C$3:C$1048576,+D$4)/3),(F359+1),"")</f>
        <v/>
      </c>
      <c r="G360" s="9" t="str">
        <f>IFERROR(IF((COUNTIF('Faculty Dep Info'!C$3:C$1048576,"FA")/3)&gt;0,INDEX('Faculty Dep Info'!C$3:F$268,(MATCH(D$4,'Faculty Dep Info'!C$3:C$1048576,0)+((F360-1)*3)),2),""),"")</f>
        <v/>
      </c>
    </row>
    <row r="361" spans="6:7" x14ac:dyDescent="0.25">
      <c r="F361" s="9" t="str">
        <f>IF(F360&lt;(COUNTIF('Faculty Dep Info'!C$3:C$1048576,+D$4)/3),(F360+1),"")</f>
        <v/>
      </c>
      <c r="G361" s="9" t="str">
        <f>IFERROR(IF((COUNTIF('Faculty Dep Info'!C$3:C$1048576,"FA")/3)&gt;0,INDEX('Faculty Dep Info'!C$3:F$268,(MATCH(D$4,'Faculty Dep Info'!C$3:C$1048576,0)+((F361-1)*3)),2),""),"")</f>
        <v/>
      </c>
    </row>
    <row r="362" spans="6:7" x14ac:dyDescent="0.25">
      <c r="F362" s="9" t="str">
        <f>IF(F361&lt;(COUNTIF('Faculty Dep Info'!C$3:C$1048576,+D$4)/3),(F361+1),"")</f>
        <v/>
      </c>
      <c r="G362" s="9" t="str">
        <f>IFERROR(IF((COUNTIF('Faculty Dep Info'!C$3:C$1048576,"FA")/3)&gt;0,INDEX('Faculty Dep Info'!C$3:F$268,(MATCH(D$4,'Faculty Dep Info'!C$3:C$1048576,0)+((F362-1)*3)),2),""),"")</f>
        <v/>
      </c>
    </row>
    <row r="363" spans="6:7" x14ac:dyDescent="0.25">
      <c r="F363" s="9" t="str">
        <f>IF(F362&lt;(COUNTIF('Faculty Dep Info'!C$3:C$1048576,+D$4)/3),(F362+1),"")</f>
        <v/>
      </c>
      <c r="G363" s="9" t="str">
        <f>IFERROR(IF((COUNTIF('Faculty Dep Info'!C$3:C$1048576,"FA")/3)&gt;0,INDEX('Faculty Dep Info'!C$3:F$268,(MATCH(D$4,'Faculty Dep Info'!C$3:C$1048576,0)+((F363-1)*3)),2),""),"")</f>
        <v/>
      </c>
    </row>
    <row r="364" spans="6:7" x14ac:dyDescent="0.25">
      <c r="F364" s="9" t="str">
        <f>IF(F363&lt;(COUNTIF('Faculty Dep Info'!C$3:C$1048576,+D$4)/3),(F363+1),"")</f>
        <v/>
      </c>
      <c r="G364" s="9" t="str">
        <f>IFERROR(IF((COUNTIF('Faculty Dep Info'!C$3:C$1048576,"FA")/3)&gt;0,INDEX('Faculty Dep Info'!C$3:F$268,(MATCH(D$4,'Faculty Dep Info'!C$3:C$1048576,0)+((F364-1)*3)),2),""),"")</f>
        <v/>
      </c>
    </row>
    <row r="365" spans="6:7" x14ac:dyDescent="0.25">
      <c r="F365" s="9" t="str">
        <f>IF(F364&lt;(COUNTIF('Faculty Dep Info'!C$3:C$1048576,+D$4)/3),(F364+1),"")</f>
        <v/>
      </c>
      <c r="G365" s="9" t="str">
        <f>IFERROR(IF((COUNTIF('Faculty Dep Info'!C$3:C$1048576,"FA")/3)&gt;0,INDEX('Faculty Dep Info'!C$3:F$268,(MATCH(D$4,'Faculty Dep Info'!C$3:C$1048576,0)+((F365-1)*3)),2),""),"")</f>
        <v/>
      </c>
    </row>
    <row r="366" spans="6:7" x14ac:dyDescent="0.25">
      <c r="F366" s="9" t="str">
        <f>IF(F365&lt;(COUNTIF('Faculty Dep Info'!C$3:C$1048576,+D$4)/3),(F365+1),"")</f>
        <v/>
      </c>
      <c r="G366" s="9" t="str">
        <f>IFERROR(IF((COUNTIF('Faculty Dep Info'!C$3:C$1048576,"FA")/3)&gt;0,INDEX('Faculty Dep Info'!C$3:F$268,(MATCH(D$4,'Faculty Dep Info'!C$3:C$1048576,0)+((F366-1)*3)),2),""),"")</f>
        <v/>
      </c>
    </row>
    <row r="367" spans="6:7" x14ac:dyDescent="0.25">
      <c r="F367" s="9" t="str">
        <f>IF(F366&lt;(COUNTIF('Faculty Dep Info'!C$3:C$1048576,+D$4)/3),(F366+1),"")</f>
        <v/>
      </c>
      <c r="G367" s="9" t="str">
        <f>IFERROR(IF((COUNTIF('Faculty Dep Info'!C$3:C$1048576,"FA")/3)&gt;0,INDEX('Faculty Dep Info'!C$3:F$268,(MATCH(D$4,'Faculty Dep Info'!C$3:C$1048576,0)+((F367-1)*3)),2),""),"")</f>
        <v/>
      </c>
    </row>
    <row r="368" spans="6:7" x14ac:dyDescent="0.25">
      <c r="F368" s="9" t="str">
        <f>IF(F367&lt;(COUNTIF('Faculty Dep Info'!C$3:C$1048576,+D$4)/3),(F367+1),"")</f>
        <v/>
      </c>
      <c r="G368" s="9" t="str">
        <f>IFERROR(IF((COUNTIF('Faculty Dep Info'!C$3:C$1048576,"FA")/3)&gt;0,INDEX('Faculty Dep Info'!C$3:F$268,(MATCH(D$4,'Faculty Dep Info'!C$3:C$1048576,0)+((F368-1)*3)),2),""),"")</f>
        <v/>
      </c>
    </row>
    <row r="369" spans="6:7" x14ac:dyDescent="0.25">
      <c r="F369" s="9" t="str">
        <f>IF(F368&lt;(COUNTIF('Faculty Dep Info'!C$3:C$1048576,+D$4)/3),(F368+1),"")</f>
        <v/>
      </c>
      <c r="G369" s="9" t="str">
        <f>IFERROR(IF((COUNTIF('Faculty Dep Info'!C$3:C$1048576,"FA")/3)&gt;0,INDEX('Faculty Dep Info'!C$3:F$268,(MATCH(D$4,'Faculty Dep Info'!C$3:C$1048576,0)+((F369-1)*3)),2),""),"")</f>
        <v/>
      </c>
    </row>
    <row r="370" spans="6:7" x14ac:dyDescent="0.25">
      <c r="F370" s="9" t="str">
        <f>IF(F369&lt;(COUNTIF('Faculty Dep Info'!C$3:C$1048576,+D$4)/3),(F369+1),"")</f>
        <v/>
      </c>
      <c r="G370" s="9" t="str">
        <f>IFERROR(IF((COUNTIF('Faculty Dep Info'!C$3:C$1048576,"FA")/3)&gt;0,INDEX('Faculty Dep Info'!C$3:F$268,(MATCH(D$4,'Faculty Dep Info'!C$3:C$1048576,0)+((F370-1)*3)),2),""),"")</f>
        <v/>
      </c>
    </row>
    <row r="371" spans="6:7" x14ac:dyDescent="0.25">
      <c r="F371" s="9" t="str">
        <f>IF(F370&lt;(COUNTIF('Faculty Dep Info'!C$3:C$1048576,+D$4)/3),(F370+1),"")</f>
        <v/>
      </c>
      <c r="G371" s="9" t="str">
        <f>IFERROR(IF((COUNTIF('Faculty Dep Info'!C$3:C$1048576,"FA")/3)&gt;0,INDEX('Faculty Dep Info'!C$3:F$268,(MATCH(D$4,'Faculty Dep Info'!C$3:C$1048576,0)+((F371-1)*3)),2),""),"")</f>
        <v/>
      </c>
    </row>
    <row r="372" spans="6:7" x14ac:dyDescent="0.25">
      <c r="F372" s="9" t="str">
        <f>IF(F371&lt;(COUNTIF('Faculty Dep Info'!C$3:C$1048576,+D$4)/3),(F371+1),"")</f>
        <v/>
      </c>
      <c r="G372" s="9" t="str">
        <f>IFERROR(IF((COUNTIF('Faculty Dep Info'!C$3:C$1048576,"FA")/3)&gt;0,INDEX('Faculty Dep Info'!C$3:F$268,(MATCH(D$4,'Faculty Dep Info'!C$3:C$1048576,0)+((F372-1)*3)),2),""),"")</f>
        <v/>
      </c>
    </row>
    <row r="373" spans="6:7" x14ac:dyDescent="0.25">
      <c r="F373" s="9" t="str">
        <f>IF(F372&lt;(COUNTIF('Faculty Dep Info'!C$3:C$1048576,+D$4)/3),(F372+1),"")</f>
        <v/>
      </c>
      <c r="G373" s="9" t="str">
        <f>IFERROR(IF((COUNTIF('Faculty Dep Info'!C$3:C$1048576,"FA")/3)&gt;0,INDEX('Faculty Dep Info'!C$3:F$268,(MATCH(D$4,'Faculty Dep Info'!C$3:C$1048576,0)+((F373-1)*3)),2),""),"")</f>
        <v/>
      </c>
    </row>
    <row r="374" spans="6:7" x14ac:dyDescent="0.25">
      <c r="F374" s="9" t="str">
        <f>IF(F373&lt;(COUNTIF('Faculty Dep Info'!C$3:C$1048576,+D$4)/3),(F373+1),"")</f>
        <v/>
      </c>
      <c r="G374" s="9" t="str">
        <f>IFERROR(IF((COUNTIF('Faculty Dep Info'!C$3:C$1048576,"FA")/3)&gt;0,INDEX('Faculty Dep Info'!C$3:F$268,(MATCH(D$4,'Faculty Dep Info'!C$3:C$1048576,0)+((F374-1)*3)),2),""),"")</f>
        <v/>
      </c>
    </row>
    <row r="375" spans="6:7" x14ac:dyDescent="0.25">
      <c r="F375" s="9" t="str">
        <f>IF(F374&lt;(COUNTIF('Faculty Dep Info'!C$3:C$1048576,+D$4)/3),(F374+1),"")</f>
        <v/>
      </c>
      <c r="G375" s="9" t="str">
        <f>IFERROR(IF((COUNTIF('Faculty Dep Info'!C$3:C$1048576,"FA")/3)&gt;0,INDEX('Faculty Dep Info'!C$3:F$268,(MATCH(D$4,'Faculty Dep Info'!C$3:C$1048576,0)+((F375-1)*3)),2),""),"")</f>
        <v/>
      </c>
    </row>
    <row r="376" spans="6:7" x14ac:dyDescent="0.25">
      <c r="F376" s="9" t="str">
        <f>IF(F375&lt;(COUNTIF('Faculty Dep Info'!C$3:C$1048576,+D$4)/3),(F375+1),"")</f>
        <v/>
      </c>
      <c r="G376" s="9" t="str">
        <f>IFERROR(IF((COUNTIF('Faculty Dep Info'!C$3:C$1048576,"FA")/3)&gt;0,INDEX('Faculty Dep Info'!C$3:F$268,(MATCH(D$4,'Faculty Dep Info'!C$3:C$1048576,0)+((F376-1)*3)),2),""),"")</f>
        <v/>
      </c>
    </row>
    <row r="377" spans="6:7" x14ac:dyDescent="0.25">
      <c r="F377" s="9" t="str">
        <f>IF(F376&lt;(COUNTIF('Faculty Dep Info'!C$3:C$1048576,+D$4)/3),(F376+1),"")</f>
        <v/>
      </c>
      <c r="G377" s="9" t="str">
        <f>IFERROR(IF((COUNTIF('Faculty Dep Info'!C$3:C$1048576,"FA")/3)&gt;0,INDEX('Faculty Dep Info'!C$3:F$268,(MATCH(D$4,'Faculty Dep Info'!C$3:C$1048576,0)+((F377-1)*3)),2),""),"")</f>
        <v/>
      </c>
    </row>
    <row r="378" spans="6:7" x14ac:dyDescent="0.25">
      <c r="F378" s="9" t="str">
        <f>IF(F377&lt;(COUNTIF('Faculty Dep Info'!C$3:C$1048576,+D$4)/3),(F377+1),"")</f>
        <v/>
      </c>
      <c r="G378" s="9" t="str">
        <f>IFERROR(IF((COUNTIF('Faculty Dep Info'!C$3:C$1048576,"FA")/3)&gt;0,INDEX('Faculty Dep Info'!C$3:F$268,(MATCH(D$4,'Faculty Dep Info'!C$3:C$1048576,0)+((F378-1)*3)),2),""),"")</f>
        <v/>
      </c>
    </row>
    <row r="379" spans="6:7" x14ac:dyDescent="0.25">
      <c r="F379" s="9" t="str">
        <f>IF(F378&lt;(COUNTIF('Faculty Dep Info'!C$3:C$1048576,+D$4)/3),(F378+1),"")</f>
        <v/>
      </c>
      <c r="G379" s="9" t="str">
        <f>IFERROR(IF((COUNTIF('Faculty Dep Info'!C$3:C$1048576,"FA")/3)&gt;0,INDEX('Faculty Dep Info'!C$3:F$268,(MATCH(D$4,'Faculty Dep Info'!C$3:C$1048576,0)+((F379-1)*3)),2),""),"")</f>
        <v/>
      </c>
    </row>
    <row r="380" spans="6:7" x14ac:dyDescent="0.25">
      <c r="F380" s="9" t="str">
        <f>IF(F379&lt;(COUNTIF('Faculty Dep Info'!C$3:C$1048576,+D$4)/3),(F379+1),"")</f>
        <v/>
      </c>
      <c r="G380" s="9" t="str">
        <f>IFERROR(IF((COUNTIF('Faculty Dep Info'!C$3:C$1048576,"FA")/3)&gt;0,INDEX('Faculty Dep Info'!C$3:F$268,(MATCH(D$4,'Faculty Dep Info'!C$3:C$1048576,0)+((F380-1)*3)),2),""),"")</f>
        <v/>
      </c>
    </row>
    <row r="381" spans="6:7" x14ac:dyDescent="0.25">
      <c r="F381" s="9" t="str">
        <f>IF(F380&lt;(COUNTIF('Faculty Dep Info'!C$3:C$1048576,+D$4)/3),(F380+1),"")</f>
        <v/>
      </c>
      <c r="G381" s="9" t="str">
        <f>IFERROR(IF((COUNTIF('Faculty Dep Info'!C$3:C$1048576,"FA")/3)&gt;0,INDEX('Faculty Dep Info'!C$3:F$268,(MATCH(D$4,'Faculty Dep Info'!C$3:C$1048576,0)+((F381-1)*3)),2),""),"")</f>
        <v/>
      </c>
    </row>
    <row r="382" spans="6:7" x14ac:dyDescent="0.25">
      <c r="F382" s="9" t="str">
        <f>IF(F381&lt;(COUNTIF('Faculty Dep Info'!C$3:C$1048576,+D$4)/3),(F381+1),"")</f>
        <v/>
      </c>
      <c r="G382" s="9" t="str">
        <f>IFERROR(IF((COUNTIF('Faculty Dep Info'!C$3:C$1048576,"FA")/3)&gt;0,INDEX('Faculty Dep Info'!C$3:F$268,(MATCH(D$4,'Faculty Dep Info'!C$3:C$1048576,0)+((F382-1)*3)),2),""),"")</f>
        <v/>
      </c>
    </row>
    <row r="383" spans="6:7" x14ac:dyDescent="0.25">
      <c r="F383" s="9" t="str">
        <f>IF(F382&lt;(COUNTIF('Faculty Dep Info'!C$3:C$1048576,+D$4)/3),(F382+1),"")</f>
        <v/>
      </c>
      <c r="G383" s="9" t="str">
        <f>IFERROR(IF((COUNTIF('Faculty Dep Info'!C$3:C$1048576,"FA")/3)&gt;0,INDEX('Faculty Dep Info'!C$3:F$268,(MATCH(D$4,'Faculty Dep Info'!C$3:C$1048576,0)+((F383-1)*3)),2),""),"")</f>
        <v/>
      </c>
    </row>
    <row r="384" spans="6:7" x14ac:dyDescent="0.25">
      <c r="F384" s="9" t="str">
        <f>IF(F383&lt;(COUNTIF('Faculty Dep Info'!C$3:C$1048576,+D$4)/3),(F383+1),"")</f>
        <v/>
      </c>
      <c r="G384" s="9" t="str">
        <f>IFERROR(IF((COUNTIF('Faculty Dep Info'!C$3:C$1048576,"FA")/3)&gt;0,INDEX('Faculty Dep Info'!C$3:F$268,(MATCH(D$4,'Faculty Dep Info'!C$3:C$1048576,0)+((F384-1)*3)),2),""),"")</f>
        <v/>
      </c>
    </row>
    <row r="385" spans="6:7" x14ac:dyDescent="0.25">
      <c r="F385" s="9" t="str">
        <f>IF(F384&lt;(COUNTIF('Faculty Dep Info'!C$3:C$1048576,+D$4)/3),(F384+1),"")</f>
        <v/>
      </c>
      <c r="G385" s="9" t="str">
        <f>IFERROR(IF((COUNTIF('Faculty Dep Info'!C$3:C$1048576,"FA")/3)&gt;0,INDEX('Faculty Dep Info'!C$3:F$268,(MATCH(D$4,'Faculty Dep Info'!C$3:C$1048576,0)+((F385-1)*3)),2),""),"")</f>
        <v/>
      </c>
    </row>
    <row r="386" spans="6:7" x14ac:dyDescent="0.25">
      <c r="F386" s="9" t="str">
        <f>IF(F385&lt;(COUNTIF('Faculty Dep Info'!C$3:C$1048576,+D$4)/3),(F385+1),"")</f>
        <v/>
      </c>
      <c r="G386" s="9" t="str">
        <f>IFERROR(IF((COUNTIF('Faculty Dep Info'!C$3:C$1048576,"FA")/3)&gt;0,INDEX('Faculty Dep Info'!C$3:F$268,(MATCH(D$4,'Faculty Dep Info'!C$3:C$1048576,0)+((F386-1)*3)),2),""),"")</f>
        <v/>
      </c>
    </row>
    <row r="387" spans="6:7" x14ac:dyDescent="0.25">
      <c r="F387" s="9" t="str">
        <f>IF(F386&lt;(COUNTIF('Faculty Dep Info'!C$3:C$1048576,+D$4)/3),(F386+1),"")</f>
        <v/>
      </c>
      <c r="G387" s="9" t="str">
        <f>IFERROR(IF((COUNTIF('Faculty Dep Info'!C$3:C$1048576,"FA")/3)&gt;0,INDEX('Faculty Dep Info'!C$3:F$268,(MATCH(D$4,'Faculty Dep Info'!C$3:C$1048576,0)+((F387-1)*3)),2),""),"")</f>
        <v/>
      </c>
    </row>
    <row r="388" spans="6:7" x14ac:dyDescent="0.25">
      <c r="F388" s="9" t="str">
        <f>IF(F387&lt;(COUNTIF('Faculty Dep Info'!C$3:C$1048576,+D$4)/3),(F387+1),"")</f>
        <v/>
      </c>
      <c r="G388" s="9" t="str">
        <f>IFERROR(IF((COUNTIF('Faculty Dep Info'!C$3:C$1048576,"FA")/3)&gt;0,INDEX('Faculty Dep Info'!C$3:F$268,(MATCH(D$4,'Faculty Dep Info'!C$3:C$1048576,0)+((F388-1)*3)),2),""),"")</f>
        <v/>
      </c>
    </row>
    <row r="389" spans="6:7" x14ac:dyDescent="0.25">
      <c r="F389" s="9" t="str">
        <f>IF(F388&lt;(COUNTIF('Faculty Dep Info'!C$3:C$1048576,+D$4)/3),(F388+1),"")</f>
        <v/>
      </c>
      <c r="G389" s="9" t="str">
        <f>IFERROR(IF((COUNTIF('Faculty Dep Info'!C$3:C$1048576,"FA")/3)&gt;0,INDEX('Faculty Dep Info'!C$3:F$268,(MATCH(D$4,'Faculty Dep Info'!C$3:C$1048576,0)+((F389-1)*3)),2),""),"")</f>
        <v/>
      </c>
    </row>
    <row r="390" spans="6:7" x14ac:dyDescent="0.25">
      <c r="F390" s="9" t="str">
        <f>IF(F389&lt;(COUNTIF('Faculty Dep Info'!C$3:C$1048576,+D$4)/3),(F389+1),"")</f>
        <v/>
      </c>
      <c r="G390" s="9" t="str">
        <f>IFERROR(IF((COUNTIF('Faculty Dep Info'!C$3:C$1048576,"FA")/3)&gt;0,INDEX('Faculty Dep Info'!C$3:F$268,(MATCH(D$4,'Faculty Dep Info'!C$3:C$1048576,0)+((F390-1)*3)),2),""),"")</f>
        <v/>
      </c>
    </row>
    <row r="391" spans="6:7" x14ac:dyDescent="0.25">
      <c r="F391" s="9" t="str">
        <f>IF(F390&lt;(COUNTIF('Faculty Dep Info'!C$3:C$1048576,+D$4)/3),(F390+1),"")</f>
        <v/>
      </c>
      <c r="G391" s="9" t="str">
        <f>IFERROR(IF((COUNTIF('Faculty Dep Info'!C$3:C$1048576,"FA")/3)&gt;0,INDEX('Faculty Dep Info'!C$3:F$268,(MATCH(D$4,'Faculty Dep Info'!C$3:C$1048576,0)+((F391-1)*3)),2),""),"")</f>
        <v/>
      </c>
    </row>
    <row r="392" spans="6:7" x14ac:dyDescent="0.25">
      <c r="F392" s="9" t="str">
        <f>IF(F391&lt;(COUNTIF('Faculty Dep Info'!C$3:C$1048576,+D$4)/3),(F391+1),"")</f>
        <v/>
      </c>
      <c r="G392" s="9" t="str">
        <f>IFERROR(IF((COUNTIF('Faculty Dep Info'!C$3:C$1048576,"FA")/3)&gt;0,INDEX('Faculty Dep Info'!C$3:F$268,(MATCH(D$4,'Faculty Dep Info'!C$3:C$1048576,0)+((F392-1)*3)),2),""),"")</f>
        <v/>
      </c>
    </row>
    <row r="393" spans="6:7" x14ac:dyDescent="0.25">
      <c r="F393" s="9" t="str">
        <f>IF(F392&lt;(COUNTIF('Faculty Dep Info'!C$3:C$1048576,+D$4)/3),(F392+1),"")</f>
        <v/>
      </c>
      <c r="G393" s="9" t="str">
        <f>IFERROR(IF((COUNTIF('Faculty Dep Info'!C$3:C$1048576,"FA")/3)&gt;0,INDEX('Faculty Dep Info'!C$3:F$268,(MATCH(D$4,'Faculty Dep Info'!C$3:C$1048576,0)+((F393-1)*3)),2),""),"")</f>
        <v/>
      </c>
    </row>
    <row r="394" spans="6:7" x14ac:dyDescent="0.25">
      <c r="F394" s="9" t="str">
        <f>IF(F393&lt;(COUNTIF('Faculty Dep Info'!C$3:C$1048576,+D$4)/3),(F393+1),"")</f>
        <v/>
      </c>
      <c r="G394" s="9" t="str">
        <f>IFERROR(IF((COUNTIF('Faculty Dep Info'!C$3:C$1048576,"FA")/3)&gt;0,INDEX('Faculty Dep Info'!C$3:F$268,(MATCH(D$4,'Faculty Dep Info'!C$3:C$1048576,0)+((F394-1)*3)),2),""),"")</f>
        <v/>
      </c>
    </row>
    <row r="395" spans="6:7" x14ac:dyDescent="0.25">
      <c r="F395" s="9" t="str">
        <f>IF(F394&lt;(COUNTIF('Faculty Dep Info'!C$3:C$1048576,+D$4)/3),(F394+1),"")</f>
        <v/>
      </c>
      <c r="G395" s="9" t="str">
        <f>IFERROR(IF((COUNTIF('Faculty Dep Info'!C$3:C$1048576,"FA")/3)&gt;0,INDEX('Faculty Dep Info'!C$3:F$268,(MATCH(D$4,'Faculty Dep Info'!C$3:C$1048576,0)+((F395-1)*3)),2),""),"")</f>
        <v/>
      </c>
    </row>
    <row r="396" spans="6:7" x14ac:dyDescent="0.25">
      <c r="F396" s="9" t="str">
        <f>IF(F395&lt;(COUNTIF('Faculty Dep Info'!C$3:C$1048576,+D$4)/3),(F395+1),"")</f>
        <v/>
      </c>
      <c r="G396" s="9" t="str">
        <f>IFERROR(IF((COUNTIF('Faculty Dep Info'!C$3:C$1048576,"FA")/3)&gt;0,INDEX('Faculty Dep Info'!C$3:F$268,(MATCH(D$4,'Faculty Dep Info'!C$3:C$1048576,0)+((F396-1)*3)),2),""),"")</f>
        <v/>
      </c>
    </row>
    <row r="397" spans="6:7" x14ac:dyDescent="0.25">
      <c r="F397" s="9" t="str">
        <f>IF(F396&lt;(COUNTIF('Faculty Dep Info'!C$3:C$1048576,+D$4)/3),(F396+1),"")</f>
        <v/>
      </c>
      <c r="G397" s="9" t="str">
        <f>IFERROR(IF((COUNTIF('Faculty Dep Info'!C$3:C$1048576,"FA")/3)&gt;0,INDEX('Faculty Dep Info'!C$3:F$268,(MATCH(D$4,'Faculty Dep Info'!C$3:C$1048576,0)+((F397-1)*3)),2),""),"")</f>
        <v/>
      </c>
    </row>
    <row r="398" spans="6:7" x14ac:dyDescent="0.25">
      <c r="F398" s="9" t="str">
        <f>IF(F397&lt;(COUNTIF('Faculty Dep Info'!C$3:C$1048576,+D$4)/3),(F397+1),"")</f>
        <v/>
      </c>
      <c r="G398" s="9" t="str">
        <f>IFERROR(IF((COUNTIF('Faculty Dep Info'!C$3:C$1048576,"FA")/3)&gt;0,INDEX('Faculty Dep Info'!C$3:F$268,(MATCH(D$4,'Faculty Dep Info'!C$3:C$1048576,0)+((F398-1)*3)),2),""),"")</f>
        <v/>
      </c>
    </row>
    <row r="399" spans="6:7" x14ac:dyDescent="0.25">
      <c r="F399" s="9" t="str">
        <f>IF(F398&lt;(COUNTIF('Faculty Dep Info'!C$3:C$1048576,+D$4)/3),(F398+1),"")</f>
        <v/>
      </c>
      <c r="G399" s="9" t="str">
        <f>IFERROR(IF((COUNTIF('Faculty Dep Info'!C$3:C$1048576,"FA")/3)&gt;0,INDEX('Faculty Dep Info'!C$3:F$268,(MATCH(D$4,'Faculty Dep Info'!C$3:C$1048576,0)+((F399-1)*3)),2),""),"")</f>
        <v/>
      </c>
    </row>
    <row r="400" spans="6:7" x14ac:dyDescent="0.25">
      <c r="F400" s="9" t="str">
        <f>IF(F399&lt;(COUNTIF('Faculty Dep Info'!C$3:C$1048576,+D$4)/3),(F399+1),"")</f>
        <v/>
      </c>
      <c r="G400" s="9" t="str">
        <f>IFERROR(IF((COUNTIF('Faculty Dep Info'!C$3:C$1048576,"FA")/3)&gt;0,INDEX('Faculty Dep Info'!C$3:F$268,(MATCH(D$4,'Faculty Dep Info'!C$3:C$1048576,0)+((F400-1)*3)),2),""),"")</f>
        <v/>
      </c>
    </row>
    <row r="401" spans="6:7" x14ac:dyDescent="0.25">
      <c r="F401" s="9" t="str">
        <f>IF(F400&lt;(COUNTIF('Faculty Dep Info'!C$3:C$1048576,+D$4)/3),(F400+1),"")</f>
        <v/>
      </c>
      <c r="G401" s="9" t="str">
        <f>IFERROR(IF((COUNTIF('Faculty Dep Info'!C$3:C$1048576,"FA")/3)&gt;0,INDEX('Faculty Dep Info'!C$3:F$268,(MATCH(D$4,'Faculty Dep Info'!C$3:C$1048576,0)+((F401-1)*3)),2),""),"")</f>
        <v/>
      </c>
    </row>
    <row r="402" spans="6:7" x14ac:dyDescent="0.25">
      <c r="F402" s="9" t="str">
        <f>IF(F401&lt;(COUNTIF('Faculty Dep Info'!C$3:C$1048576,+D$4)/3),(F401+1),"")</f>
        <v/>
      </c>
      <c r="G402" s="9" t="str">
        <f>IFERROR(IF((COUNTIF('Faculty Dep Info'!C$3:C$1048576,"FA")/3)&gt;0,INDEX('Faculty Dep Info'!C$3:F$268,(MATCH(D$4,'Faculty Dep Info'!C$3:C$1048576,0)+((F402-1)*3)),2),""),"")</f>
        <v/>
      </c>
    </row>
    <row r="403" spans="6:7" x14ac:dyDescent="0.25">
      <c r="F403" s="9" t="str">
        <f>IF(F402&lt;(COUNTIF('Faculty Dep Info'!C$3:C$1048576,+D$4)/3),(F402+1),"")</f>
        <v/>
      </c>
      <c r="G403" s="9" t="str">
        <f>IFERROR(IF((COUNTIF('Faculty Dep Info'!C$3:C$1048576,"FA")/3)&gt;0,INDEX('Faculty Dep Info'!C$3:F$268,(MATCH(D$4,'Faculty Dep Info'!C$3:C$1048576,0)+((F403-1)*3)),2),""),"")</f>
        <v/>
      </c>
    </row>
    <row r="404" spans="6:7" x14ac:dyDescent="0.25">
      <c r="F404" s="9" t="str">
        <f>IF(F403&lt;(COUNTIF('Faculty Dep Info'!C$3:C$1048576,+D$4)/3),(F403+1),"")</f>
        <v/>
      </c>
      <c r="G404" s="9" t="str">
        <f>IFERROR(IF((COUNTIF('Faculty Dep Info'!C$3:C$1048576,"FA")/3)&gt;0,INDEX('Faculty Dep Info'!C$3:F$268,(MATCH(D$4,'Faculty Dep Info'!C$3:C$1048576,0)+((F404-1)*3)),2),""),"")</f>
        <v/>
      </c>
    </row>
    <row r="405" spans="6:7" x14ac:dyDescent="0.25">
      <c r="F405" s="9" t="str">
        <f>IF(F404&lt;(COUNTIF('Faculty Dep Info'!C$3:C$1048576,+D$4)/3),(F404+1),"")</f>
        <v/>
      </c>
      <c r="G405" s="9" t="str">
        <f>IFERROR(IF((COUNTIF('Faculty Dep Info'!C$3:C$1048576,"FA")/3)&gt;0,INDEX('Faculty Dep Info'!C$3:F$268,(MATCH(D$4,'Faculty Dep Info'!C$3:C$1048576,0)+((F405-1)*3)),2),""),"")</f>
        <v/>
      </c>
    </row>
    <row r="406" spans="6:7" x14ac:dyDescent="0.25">
      <c r="F406" s="9" t="str">
        <f>IF(F405&lt;(COUNTIF('Faculty Dep Info'!C$3:C$1048576,+D$4)/3),(F405+1),"")</f>
        <v/>
      </c>
      <c r="G406" s="9" t="str">
        <f>IFERROR(IF((COUNTIF('Faculty Dep Info'!C$3:C$1048576,"FA")/3)&gt;0,INDEX('Faculty Dep Info'!C$3:F$268,(MATCH(D$4,'Faculty Dep Info'!C$3:C$1048576,0)+((F406-1)*3)),2),""),"")</f>
        <v/>
      </c>
    </row>
    <row r="407" spans="6:7" x14ac:dyDescent="0.25">
      <c r="F407" s="9" t="str">
        <f>IF(F406&lt;(COUNTIF('Faculty Dep Info'!C$3:C$1048576,+D$4)/3),(F406+1),"")</f>
        <v/>
      </c>
      <c r="G407" s="9" t="str">
        <f>IFERROR(IF((COUNTIF('Faculty Dep Info'!C$3:C$1048576,"FA")/3)&gt;0,INDEX('Faculty Dep Info'!C$3:F$268,(MATCH(D$4,'Faculty Dep Info'!C$3:C$1048576,0)+((F407-1)*3)),2),""),"")</f>
        <v/>
      </c>
    </row>
    <row r="408" spans="6:7" x14ac:dyDescent="0.25">
      <c r="F408" s="9" t="str">
        <f>IF(F407&lt;(COUNTIF('Faculty Dep Info'!C$3:C$1048576,+D$4)/3),(F407+1),"")</f>
        <v/>
      </c>
      <c r="G408" s="9" t="str">
        <f>IFERROR(IF((COUNTIF('Faculty Dep Info'!C$3:C$1048576,"FA")/3)&gt;0,INDEX('Faculty Dep Info'!C$3:F$268,(MATCH(D$4,'Faculty Dep Info'!C$3:C$1048576,0)+((F408-1)*3)),2),""),"")</f>
        <v/>
      </c>
    </row>
    <row r="409" spans="6:7" x14ac:dyDescent="0.25">
      <c r="F409" s="9" t="str">
        <f>IF(F408&lt;(COUNTIF('Faculty Dep Info'!C$3:C$1048576,+D$4)/3),(F408+1),"")</f>
        <v/>
      </c>
      <c r="G409" s="9" t="str">
        <f>IFERROR(IF((COUNTIF('Faculty Dep Info'!C$3:C$1048576,"FA")/3)&gt;0,INDEX('Faculty Dep Info'!C$3:F$268,(MATCH(D$4,'Faculty Dep Info'!C$3:C$1048576,0)+((F409-1)*3)),2),""),"")</f>
        <v/>
      </c>
    </row>
    <row r="410" spans="6:7" x14ac:dyDescent="0.25">
      <c r="F410" s="9" t="str">
        <f>IF(F409&lt;(COUNTIF('Faculty Dep Info'!C$3:C$1048576,+D$4)/3),(F409+1),"")</f>
        <v/>
      </c>
      <c r="G410" s="9" t="str">
        <f>IFERROR(IF((COUNTIF('Faculty Dep Info'!C$3:C$1048576,"FA")/3)&gt;0,INDEX('Faculty Dep Info'!C$3:F$268,(MATCH(D$4,'Faculty Dep Info'!C$3:C$1048576,0)+((F410-1)*3)),2),""),"")</f>
        <v/>
      </c>
    </row>
    <row r="411" spans="6:7" x14ac:dyDescent="0.25">
      <c r="F411" s="9" t="str">
        <f>IF(F410&lt;(COUNTIF('Faculty Dep Info'!C$3:C$1048576,+D$4)/3),(F410+1),"")</f>
        <v/>
      </c>
      <c r="G411" s="9" t="str">
        <f>IFERROR(IF((COUNTIF('Faculty Dep Info'!C$3:C$1048576,"FA")/3)&gt;0,INDEX('Faculty Dep Info'!C$3:F$268,(MATCH(D$4,'Faculty Dep Info'!C$3:C$1048576,0)+((F411-1)*3)),2),""),"")</f>
        <v/>
      </c>
    </row>
    <row r="412" spans="6:7" x14ac:dyDescent="0.25">
      <c r="F412" s="9" t="str">
        <f>IF(F411&lt;(COUNTIF('Faculty Dep Info'!C$3:C$1048576,+D$4)/3),(F411+1),"")</f>
        <v/>
      </c>
      <c r="G412" s="9" t="str">
        <f>IFERROR(IF((COUNTIF('Faculty Dep Info'!C$3:C$1048576,"FA")/3)&gt;0,INDEX('Faculty Dep Info'!C$3:F$268,(MATCH(D$4,'Faculty Dep Info'!C$3:C$1048576,0)+((F412-1)*3)),2),""),"")</f>
        <v/>
      </c>
    </row>
    <row r="413" spans="6:7" x14ac:dyDescent="0.25">
      <c r="F413" s="9" t="str">
        <f>IF(F412&lt;(COUNTIF('Faculty Dep Info'!C$3:C$1048576,+D$4)/3),(F412+1),"")</f>
        <v/>
      </c>
      <c r="G413" s="9" t="str">
        <f>IFERROR(IF((COUNTIF('Faculty Dep Info'!C$3:C$1048576,"FA")/3)&gt;0,INDEX('Faculty Dep Info'!C$3:F$268,(MATCH(D$4,'Faculty Dep Info'!C$3:C$1048576,0)+((F413-1)*3)),2),""),"")</f>
        <v/>
      </c>
    </row>
    <row r="414" spans="6:7" x14ac:dyDescent="0.25">
      <c r="F414" s="9" t="str">
        <f>IF(F413&lt;(COUNTIF('Faculty Dep Info'!C$3:C$1048576,+D$4)/3),(F413+1),"")</f>
        <v/>
      </c>
      <c r="G414" s="9" t="str">
        <f>IFERROR(IF((COUNTIF('Faculty Dep Info'!C$3:C$1048576,"FA")/3)&gt;0,INDEX('Faculty Dep Info'!C$3:F$268,(MATCH(D$4,'Faculty Dep Info'!C$3:C$1048576,0)+((F414-1)*3)),2),""),"")</f>
        <v/>
      </c>
    </row>
    <row r="415" spans="6:7" x14ac:dyDescent="0.25">
      <c r="F415" s="9" t="str">
        <f>IF(F414&lt;(COUNTIF('Faculty Dep Info'!C$3:C$1048576,+D$4)/3),(F414+1),"")</f>
        <v/>
      </c>
      <c r="G415" s="9" t="str">
        <f>IFERROR(IF((COUNTIF('Faculty Dep Info'!C$3:C$1048576,"FA")/3)&gt;0,INDEX('Faculty Dep Info'!C$3:F$268,(MATCH(D$4,'Faculty Dep Info'!C$3:C$1048576,0)+((F415-1)*3)),2),""),"")</f>
        <v/>
      </c>
    </row>
    <row r="416" spans="6:7" x14ac:dyDescent="0.25">
      <c r="F416" s="9" t="str">
        <f>IF(F415&lt;(COUNTIF('Faculty Dep Info'!C$3:C$1048576,+D$4)/3),(F415+1),"")</f>
        <v/>
      </c>
      <c r="G416" s="9" t="str">
        <f>IFERROR(IF((COUNTIF('Faculty Dep Info'!C$3:C$1048576,"FA")/3)&gt;0,INDEX('Faculty Dep Info'!C$3:F$268,(MATCH(D$4,'Faculty Dep Info'!C$3:C$1048576,0)+((F416-1)*3)),2),""),"")</f>
        <v/>
      </c>
    </row>
    <row r="417" spans="6:7" x14ac:dyDescent="0.25">
      <c r="F417" s="9" t="str">
        <f>IF(F416&lt;(COUNTIF('Faculty Dep Info'!C$3:C$1048576,+D$4)/3),(F416+1),"")</f>
        <v/>
      </c>
      <c r="G417" s="9" t="str">
        <f>IFERROR(IF((COUNTIF('Faculty Dep Info'!C$3:C$1048576,"FA")/3)&gt;0,INDEX('Faculty Dep Info'!C$3:F$268,(MATCH(D$4,'Faculty Dep Info'!C$3:C$1048576,0)+((F417-1)*3)),2),""),"")</f>
        <v/>
      </c>
    </row>
    <row r="418" spans="6:7" x14ac:dyDescent="0.25">
      <c r="F418" s="9" t="str">
        <f>IF(F417&lt;(COUNTIF('Faculty Dep Info'!C$3:C$1048576,+D$4)/3),(F417+1),"")</f>
        <v/>
      </c>
      <c r="G418" s="9" t="str">
        <f>IFERROR(IF((COUNTIF('Faculty Dep Info'!C$3:C$1048576,"FA")/3)&gt;0,INDEX('Faculty Dep Info'!C$3:F$268,(MATCH(D$4,'Faculty Dep Info'!C$3:C$1048576,0)+((F418-1)*3)),2),""),"")</f>
        <v/>
      </c>
    </row>
    <row r="419" spans="6:7" x14ac:dyDescent="0.25">
      <c r="F419" s="9" t="str">
        <f>IF(F418&lt;(COUNTIF('Faculty Dep Info'!C$3:C$1048576,+D$4)/3),(F418+1),"")</f>
        <v/>
      </c>
      <c r="G419" s="9" t="str">
        <f>IFERROR(IF((COUNTIF('Faculty Dep Info'!C$3:C$1048576,"FA")/3)&gt;0,INDEX('Faculty Dep Info'!C$3:F$268,(MATCH(D$4,'Faculty Dep Info'!C$3:C$1048576,0)+((F419-1)*3)),2),""),"")</f>
        <v/>
      </c>
    </row>
    <row r="420" spans="6:7" x14ac:dyDescent="0.25">
      <c r="F420" s="9" t="str">
        <f>IF(F419&lt;(COUNTIF('Faculty Dep Info'!C$3:C$1048576,+D$4)/3),(F419+1),"")</f>
        <v/>
      </c>
      <c r="G420" s="9" t="str">
        <f>IFERROR(IF((COUNTIF('Faculty Dep Info'!C$3:C$1048576,"FA")/3)&gt;0,INDEX('Faculty Dep Info'!C$3:F$268,(MATCH(D$4,'Faculty Dep Info'!C$3:C$1048576,0)+((F420-1)*3)),2),""),"")</f>
        <v/>
      </c>
    </row>
    <row r="421" spans="6:7" x14ac:dyDescent="0.25">
      <c r="F421" s="9" t="str">
        <f>IF(F420&lt;(COUNTIF('Faculty Dep Info'!C$3:C$1048576,+D$4)/3),(F420+1),"")</f>
        <v/>
      </c>
      <c r="G421" s="9" t="str">
        <f>IFERROR(IF((COUNTIF('Faculty Dep Info'!C$3:C$1048576,"FA")/3)&gt;0,INDEX('Faculty Dep Info'!C$3:F$268,(MATCH(D$4,'Faculty Dep Info'!C$3:C$1048576,0)+((F421-1)*3)),2),""),"")</f>
        <v/>
      </c>
    </row>
    <row r="422" spans="6:7" x14ac:dyDescent="0.25">
      <c r="F422" s="9" t="str">
        <f>IF(F421&lt;(COUNTIF('Faculty Dep Info'!C$3:C$1048576,+D$4)/3),(F421+1),"")</f>
        <v/>
      </c>
      <c r="G422" s="9" t="str">
        <f>IFERROR(IF((COUNTIF('Faculty Dep Info'!C$3:C$1048576,"FA")/3)&gt;0,INDEX('Faculty Dep Info'!C$3:F$268,(MATCH(D$4,'Faculty Dep Info'!C$3:C$1048576,0)+((F422-1)*3)),2),""),"")</f>
        <v/>
      </c>
    </row>
    <row r="423" spans="6:7" x14ac:dyDescent="0.25">
      <c r="F423" s="9" t="str">
        <f>IF(F422&lt;(COUNTIF('Faculty Dep Info'!C$3:C$1048576,+D$4)/3),(F422+1),"")</f>
        <v/>
      </c>
      <c r="G423" s="9" t="str">
        <f>IFERROR(IF((COUNTIF('Faculty Dep Info'!C$3:C$1048576,"FA")/3)&gt;0,INDEX('Faculty Dep Info'!C$3:F$268,(MATCH(D$4,'Faculty Dep Info'!C$3:C$1048576,0)+((F423-1)*3)),2),""),"")</f>
        <v/>
      </c>
    </row>
    <row r="424" spans="6:7" x14ac:dyDescent="0.25">
      <c r="F424" s="9" t="str">
        <f>IF(F423&lt;(COUNTIF('Faculty Dep Info'!C$3:C$1048576,+D$4)/3),(F423+1),"")</f>
        <v/>
      </c>
      <c r="G424" s="9" t="str">
        <f>IFERROR(IF((COUNTIF('Faculty Dep Info'!C$3:C$1048576,"FA")/3)&gt;0,INDEX('Faculty Dep Info'!C$3:F$268,(MATCH(D$4,'Faculty Dep Info'!C$3:C$1048576,0)+((F424-1)*3)),2),""),"")</f>
        <v/>
      </c>
    </row>
    <row r="425" spans="6:7" x14ac:dyDescent="0.25">
      <c r="F425" s="9" t="str">
        <f>IF(F424&lt;(COUNTIF('Faculty Dep Info'!C$3:C$1048576,+D$4)/3),(F424+1),"")</f>
        <v/>
      </c>
      <c r="G425" s="9" t="str">
        <f>IFERROR(IF((COUNTIF('Faculty Dep Info'!C$3:C$1048576,"FA")/3)&gt;0,INDEX('Faculty Dep Info'!C$3:F$268,(MATCH(D$4,'Faculty Dep Info'!C$3:C$1048576,0)+((F425-1)*3)),2),""),"")</f>
        <v/>
      </c>
    </row>
    <row r="426" spans="6:7" x14ac:dyDescent="0.25">
      <c r="F426" s="9" t="str">
        <f>IF(F425&lt;(COUNTIF('Faculty Dep Info'!C$3:C$1048576,+D$4)/3),(F425+1),"")</f>
        <v/>
      </c>
      <c r="G426" s="9" t="str">
        <f>IFERROR(IF((COUNTIF('Faculty Dep Info'!C$3:C$1048576,"FA")/3)&gt;0,INDEX('Faculty Dep Info'!C$3:F$268,(MATCH(D$4,'Faculty Dep Info'!C$3:C$1048576,0)+((F426-1)*3)),2),""),"")</f>
        <v/>
      </c>
    </row>
    <row r="427" spans="6:7" x14ac:dyDescent="0.25">
      <c r="F427" s="9" t="str">
        <f>IF(F426&lt;(COUNTIF('Faculty Dep Info'!C$3:C$1048576,+D$4)/3),(F426+1),"")</f>
        <v/>
      </c>
      <c r="G427" s="9" t="str">
        <f>IFERROR(IF((COUNTIF('Faculty Dep Info'!C$3:C$1048576,"FA")/3)&gt;0,INDEX('Faculty Dep Info'!C$3:F$268,(MATCH(D$4,'Faculty Dep Info'!C$3:C$1048576,0)+((F427-1)*3)),2),""),"")</f>
        <v/>
      </c>
    </row>
    <row r="428" spans="6:7" x14ac:dyDescent="0.25">
      <c r="F428" s="9" t="str">
        <f>IF(F427&lt;(COUNTIF('Faculty Dep Info'!C$3:C$1048576,+D$4)/3),(F427+1),"")</f>
        <v/>
      </c>
      <c r="G428" s="9" t="str">
        <f>IFERROR(IF((COUNTIF('Faculty Dep Info'!C$3:C$1048576,"FA")/3)&gt;0,INDEX('Faculty Dep Info'!C$3:F$268,(MATCH(D$4,'Faculty Dep Info'!C$3:C$1048576,0)+((F428-1)*3)),2),""),"")</f>
        <v/>
      </c>
    </row>
    <row r="429" spans="6:7" x14ac:dyDescent="0.25">
      <c r="F429" s="9" t="str">
        <f>IF(F428&lt;(COUNTIF('Faculty Dep Info'!C$3:C$1048576,+D$4)/3),(F428+1),"")</f>
        <v/>
      </c>
      <c r="G429" s="9" t="str">
        <f>IFERROR(IF((COUNTIF('Faculty Dep Info'!C$3:C$1048576,"FA")/3)&gt;0,INDEX('Faculty Dep Info'!C$3:F$268,(MATCH(D$4,'Faculty Dep Info'!C$3:C$1048576,0)+((F429-1)*3)),2),""),"")</f>
        <v/>
      </c>
    </row>
    <row r="430" spans="6:7" x14ac:dyDescent="0.25">
      <c r="F430" s="9" t="str">
        <f>IF(F429&lt;(COUNTIF('Faculty Dep Info'!C$3:C$1048576,+D$4)/3),(F429+1),"")</f>
        <v/>
      </c>
      <c r="G430" s="9" t="str">
        <f>IFERROR(IF((COUNTIF('Faculty Dep Info'!C$3:C$1048576,"FA")/3)&gt;0,INDEX('Faculty Dep Info'!C$3:F$268,(MATCH(D$4,'Faculty Dep Info'!C$3:C$1048576,0)+((F430-1)*3)),2),""),"")</f>
        <v/>
      </c>
    </row>
    <row r="431" spans="6:7" x14ac:dyDescent="0.25">
      <c r="F431" s="9" t="str">
        <f>IF(F430&lt;(COUNTIF('Faculty Dep Info'!C$3:C$1048576,+D$4)/3),(F430+1),"")</f>
        <v/>
      </c>
      <c r="G431" s="9" t="str">
        <f>IFERROR(IF((COUNTIF('Faculty Dep Info'!C$3:C$1048576,"FA")/3)&gt;0,INDEX('Faculty Dep Info'!C$3:F$268,(MATCH(D$4,'Faculty Dep Info'!C$3:C$1048576,0)+((F431-1)*3)),2),""),"")</f>
        <v/>
      </c>
    </row>
    <row r="432" spans="6:7" x14ac:dyDescent="0.25">
      <c r="F432" s="9" t="str">
        <f>IF(F431&lt;(COUNTIF('Faculty Dep Info'!C$3:C$1048576,+D$4)/3),(F431+1),"")</f>
        <v/>
      </c>
      <c r="G432" s="9" t="str">
        <f>IFERROR(IF((COUNTIF('Faculty Dep Info'!C$3:C$1048576,"FA")/3)&gt;0,INDEX('Faculty Dep Info'!C$3:F$268,(MATCH(D$4,'Faculty Dep Info'!C$3:C$1048576,0)+((F432-1)*3)),2),""),"")</f>
        <v/>
      </c>
    </row>
    <row r="433" spans="6:7" x14ac:dyDescent="0.25">
      <c r="F433" s="9" t="str">
        <f>IF(F432&lt;(COUNTIF('Faculty Dep Info'!C$3:C$1048576,+D$4)/3),(F432+1),"")</f>
        <v/>
      </c>
      <c r="G433" s="9" t="str">
        <f>IFERROR(IF((COUNTIF('Faculty Dep Info'!C$3:C$1048576,"FA")/3)&gt;0,INDEX('Faculty Dep Info'!C$3:F$268,(MATCH(D$4,'Faculty Dep Info'!C$3:C$1048576,0)+((F433-1)*3)),2),""),"")</f>
        <v/>
      </c>
    </row>
    <row r="434" spans="6:7" x14ac:dyDescent="0.25">
      <c r="F434" s="9" t="str">
        <f>IF(F433&lt;(COUNTIF('Faculty Dep Info'!C$3:C$1048576,+D$4)/3),(F433+1),"")</f>
        <v/>
      </c>
      <c r="G434" s="9" t="str">
        <f>IFERROR(IF((COUNTIF('Faculty Dep Info'!C$3:C$1048576,"FA")/3)&gt;0,INDEX('Faculty Dep Info'!C$3:F$268,(MATCH(D$4,'Faculty Dep Info'!C$3:C$1048576,0)+((F434-1)*3)),2),""),"")</f>
        <v/>
      </c>
    </row>
    <row r="435" spans="6:7" x14ac:dyDescent="0.25">
      <c r="F435" s="9" t="str">
        <f>IF(F434&lt;(COUNTIF('Faculty Dep Info'!C$3:C$1048576,+D$4)/3),(F434+1),"")</f>
        <v/>
      </c>
      <c r="G435" s="9" t="str">
        <f>IFERROR(IF((COUNTIF('Faculty Dep Info'!C$3:C$1048576,"FA")/3)&gt;0,INDEX('Faculty Dep Info'!C$3:F$268,(MATCH(D$4,'Faculty Dep Info'!C$3:C$1048576,0)+((F435-1)*3)),2),""),"")</f>
        <v/>
      </c>
    </row>
    <row r="436" spans="6:7" x14ac:dyDescent="0.25">
      <c r="F436" s="9" t="str">
        <f>IF(F435&lt;(COUNTIF('Faculty Dep Info'!C$3:C$1048576,+D$4)/3),(F435+1),"")</f>
        <v/>
      </c>
      <c r="G436" s="9" t="str">
        <f>IFERROR(IF((COUNTIF('Faculty Dep Info'!C$3:C$1048576,"FA")/3)&gt;0,INDEX('Faculty Dep Info'!C$3:F$268,(MATCH(D$4,'Faculty Dep Info'!C$3:C$1048576,0)+((F436-1)*3)),2),""),"")</f>
        <v/>
      </c>
    </row>
    <row r="437" spans="6:7" x14ac:dyDescent="0.25">
      <c r="F437" s="9" t="str">
        <f>IF(F436&lt;(COUNTIF('Faculty Dep Info'!C$3:C$1048576,+D$4)/3),(F436+1),"")</f>
        <v/>
      </c>
      <c r="G437" s="9" t="str">
        <f>IFERROR(IF((COUNTIF('Faculty Dep Info'!C$3:C$1048576,"FA")/3)&gt;0,INDEX('Faculty Dep Info'!C$3:F$268,(MATCH(D$4,'Faculty Dep Info'!C$3:C$1048576,0)+((F437-1)*3)),2),""),"")</f>
        <v/>
      </c>
    </row>
    <row r="438" spans="6:7" x14ac:dyDescent="0.25">
      <c r="F438" s="9" t="str">
        <f>IF(F437&lt;(COUNTIF('Faculty Dep Info'!C$3:C$1048576,+D$4)/3),(F437+1),"")</f>
        <v/>
      </c>
      <c r="G438" s="9" t="str">
        <f>IFERROR(IF((COUNTIF('Faculty Dep Info'!C$3:C$1048576,"FA")/3)&gt;0,INDEX('Faculty Dep Info'!C$3:F$268,(MATCH(D$4,'Faculty Dep Info'!C$3:C$1048576,0)+((F438-1)*3)),2),""),"")</f>
        <v/>
      </c>
    </row>
    <row r="439" spans="6:7" x14ac:dyDescent="0.25">
      <c r="F439" s="9" t="str">
        <f>IF(F438&lt;(COUNTIF('Faculty Dep Info'!C$3:C$1048576,+D$4)/3),(F438+1),"")</f>
        <v/>
      </c>
      <c r="G439" s="9" t="str">
        <f>IFERROR(IF((COUNTIF('Faculty Dep Info'!C$3:C$1048576,"FA")/3)&gt;0,INDEX('Faculty Dep Info'!C$3:F$268,(MATCH(D$4,'Faculty Dep Info'!C$3:C$1048576,0)+((F439-1)*3)),2),""),"")</f>
        <v/>
      </c>
    </row>
    <row r="440" spans="6:7" x14ac:dyDescent="0.25">
      <c r="F440" s="9" t="str">
        <f>IF(F439&lt;(COUNTIF('Faculty Dep Info'!C$3:C$1048576,+D$4)/3),(F439+1),"")</f>
        <v/>
      </c>
      <c r="G440" s="9" t="str">
        <f>IFERROR(IF((COUNTIF('Faculty Dep Info'!C$3:C$1048576,"FA")/3)&gt;0,INDEX('Faculty Dep Info'!C$3:F$268,(MATCH(D$4,'Faculty Dep Info'!C$3:C$1048576,0)+((F440-1)*3)),2),""),"")</f>
        <v/>
      </c>
    </row>
    <row r="441" spans="6:7" x14ac:dyDescent="0.25">
      <c r="F441" s="9" t="str">
        <f>IF(F440&lt;(COUNTIF('Faculty Dep Info'!C$3:C$1048576,+D$4)/3),(F440+1),"")</f>
        <v/>
      </c>
      <c r="G441" s="9" t="str">
        <f>IFERROR(IF((COUNTIF('Faculty Dep Info'!C$3:C$1048576,"FA")/3)&gt;0,INDEX('Faculty Dep Info'!C$3:F$268,(MATCH(D$4,'Faculty Dep Info'!C$3:C$1048576,0)+((F441-1)*3)),2),""),"")</f>
        <v/>
      </c>
    </row>
    <row r="442" spans="6:7" x14ac:dyDescent="0.25">
      <c r="F442" s="9" t="str">
        <f>IF(F441&lt;(COUNTIF('Faculty Dep Info'!C$3:C$1048576,+D$4)/3),(F441+1),"")</f>
        <v/>
      </c>
      <c r="G442" s="9" t="str">
        <f>IFERROR(IF((COUNTIF('Faculty Dep Info'!C$3:C$1048576,"FA")/3)&gt;0,INDEX('Faculty Dep Info'!C$3:F$268,(MATCH(D$4,'Faculty Dep Info'!C$3:C$1048576,0)+((F442-1)*3)),2),""),"")</f>
        <v/>
      </c>
    </row>
    <row r="443" spans="6:7" x14ac:dyDescent="0.25">
      <c r="F443" s="9" t="str">
        <f>IF(F442&lt;(COUNTIF('Faculty Dep Info'!C$3:C$1048576,+D$4)/3),(F442+1),"")</f>
        <v/>
      </c>
      <c r="G443" s="9" t="str">
        <f>IFERROR(IF((COUNTIF('Faculty Dep Info'!C$3:C$1048576,"FA")/3)&gt;0,INDEX('Faculty Dep Info'!C$3:F$268,(MATCH(D$4,'Faculty Dep Info'!C$3:C$1048576,0)+((F443-1)*3)),2),""),"")</f>
        <v/>
      </c>
    </row>
    <row r="444" spans="6:7" x14ac:dyDescent="0.25">
      <c r="F444" s="9" t="str">
        <f>IF(F443&lt;(COUNTIF('Faculty Dep Info'!C$3:C$1048576,+D$4)/3),(F443+1),"")</f>
        <v/>
      </c>
      <c r="G444" s="9" t="str">
        <f>IFERROR(IF((COUNTIF('Faculty Dep Info'!C$3:C$1048576,"FA")/3)&gt;0,INDEX('Faculty Dep Info'!C$3:F$268,(MATCH(D$4,'Faculty Dep Info'!C$3:C$1048576,0)+((F444-1)*3)),2),""),"")</f>
        <v/>
      </c>
    </row>
    <row r="445" spans="6:7" x14ac:dyDescent="0.25">
      <c r="F445" s="9" t="str">
        <f>IF(F444&lt;(COUNTIF('Faculty Dep Info'!C$3:C$1048576,+D$4)/3),(F444+1),"")</f>
        <v/>
      </c>
      <c r="G445" s="9" t="str">
        <f>IFERROR(IF((COUNTIF('Faculty Dep Info'!C$3:C$1048576,"FA")/3)&gt;0,INDEX('Faculty Dep Info'!C$3:F$268,(MATCH(D$4,'Faculty Dep Info'!C$3:C$1048576,0)+((F445-1)*3)),2),""),"")</f>
        <v/>
      </c>
    </row>
    <row r="446" spans="6:7" x14ac:dyDescent="0.25">
      <c r="F446" s="9" t="str">
        <f>IF(F445&lt;(COUNTIF('Faculty Dep Info'!C$3:C$1048576,+D$4)/3),(F445+1),"")</f>
        <v/>
      </c>
      <c r="G446" s="9" t="str">
        <f>IFERROR(IF((COUNTIF('Faculty Dep Info'!C$3:C$1048576,"FA")/3)&gt;0,INDEX('Faculty Dep Info'!C$3:F$268,(MATCH(D$4,'Faculty Dep Info'!C$3:C$1048576,0)+((F446-1)*3)),2),""),"")</f>
        <v/>
      </c>
    </row>
    <row r="447" spans="6:7" x14ac:dyDescent="0.25">
      <c r="F447" s="9" t="str">
        <f>IF(F446&lt;(COUNTIF('Faculty Dep Info'!C$3:C$1048576,+D$4)/3),(F446+1),"")</f>
        <v/>
      </c>
      <c r="G447" s="9" t="str">
        <f>IFERROR(IF((COUNTIF('Faculty Dep Info'!C$3:C$1048576,"FA")/3)&gt;0,INDEX('Faculty Dep Info'!C$3:F$268,(MATCH(D$4,'Faculty Dep Info'!C$3:C$1048576,0)+((F447-1)*3)),2),""),"")</f>
        <v/>
      </c>
    </row>
    <row r="448" spans="6:7" x14ac:dyDescent="0.25">
      <c r="F448" s="9" t="str">
        <f>IF(F447&lt;(COUNTIF('Faculty Dep Info'!C$3:C$1048576,+D$4)/3),(F447+1),"")</f>
        <v/>
      </c>
      <c r="G448" s="9" t="str">
        <f>IFERROR(IF((COUNTIF('Faculty Dep Info'!C$3:C$1048576,"FA")/3)&gt;0,INDEX('Faculty Dep Info'!C$3:F$268,(MATCH(D$4,'Faculty Dep Info'!C$3:C$1048576,0)+((F448-1)*3)),2),""),"")</f>
        <v/>
      </c>
    </row>
    <row r="449" spans="6:7" x14ac:dyDescent="0.25">
      <c r="F449" s="9" t="str">
        <f>IF(F448&lt;(COUNTIF('Faculty Dep Info'!C$3:C$1048576,+D$4)/3),(F448+1),"")</f>
        <v/>
      </c>
      <c r="G449" s="9" t="str">
        <f>IFERROR(IF((COUNTIF('Faculty Dep Info'!C$3:C$1048576,"FA")/3)&gt;0,INDEX('Faculty Dep Info'!C$3:F$268,(MATCH(D$4,'Faculty Dep Info'!C$3:C$1048576,0)+((F449-1)*3)),2),""),"")</f>
        <v/>
      </c>
    </row>
    <row r="450" spans="6:7" x14ac:dyDescent="0.25">
      <c r="F450" s="9" t="str">
        <f>IF(F449&lt;(COUNTIF('Faculty Dep Info'!C$3:C$1048576,+D$4)/3),(F449+1),"")</f>
        <v/>
      </c>
      <c r="G450" s="9" t="str">
        <f>IFERROR(IF((COUNTIF('Faculty Dep Info'!C$3:C$1048576,"FA")/3)&gt;0,INDEX('Faculty Dep Info'!C$3:F$268,(MATCH(D$4,'Faculty Dep Info'!C$3:C$1048576,0)+((F450-1)*3)),2),""),"")</f>
        <v/>
      </c>
    </row>
    <row r="451" spans="6:7" x14ac:dyDescent="0.25">
      <c r="F451" s="9" t="str">
        <f>IF(F450&lt;(COUNTIF('Faculty Dep Info'!C$3:C$1048576,+D$4)/3),(F450+1),"")</f>
        <v/>
      </c>
      <c r="G451" s="9" t="str">
        <f>IFERROR(IF((COUNTIF('Faculty Dep Info'!C$3:C$1048576,"FA")/3)&gt;0,INDEX('Faculty Dep Info'!C$3:F$268,(MATCH(D$4,'Faculty Dep Info'!C$3:C$1048576,0)+((F451-1)*3)),2),""),"")</f>
        <v/>
      </c>
    </row>
    <row r="452" spans="6:7" x14ac:dyDescent="0.25">
      <c r="F452" s="9" t="str">
        <f>IF(F451&lt;(COUNTIF('Faculty Dep Info'!C$3:C$1048576,+D$4)/3),(F451+1),"")</f>
        <v/>
      </c>
      <c r="G452" s="9" t="str">
        <f>IFERROR(IF((COUNTIF('Faculty Dep Info'!C$3:C$1048576,"FA")/3)&gt;0,INDEX('Faculty Dep Info'!C$3:F$268,(MATCH(D$4,'Faculty Dep Info'!C$3:C$1048576,0)+((F452-1)*3)),2),""),"")</f>
        <v/>
      </c>
    </row>
    <row r="453" spans="6:7" x14ac:dyDescent="0.25">
      <c r="F453" s="9" t="str">
        <f>IF(F452&lt;(COUNTIF('Faculty Dep Info'!C$3:C$1048576,+D$4)/3),(F452+1),"")</f>
        <v/>
      </c>
      <c r="G453" s="9" t="str">
        <f>IFERROR(IF((COUNTIF('Faculty Dep Info'!C$3:C$1048576,"FA")/3)&gt;0,INDEX('Faculty Dep Info'!C$3:F$268,(MATCH(D$4,'Faculty Dep Info'!C$3:C$1048576,0)+((F453-1)*3)),2),""),"")</f>
        <v/>
      </c>
    </row>
    <row r="454" spans="6:7" x14ac:dyDescent="0.25">
      <c r="F454" s="9" t="str">
        <f>IF(F453&lt;(COUNTIF('Faculty Dep Info'!C$3:C$1048576,+D$4)/3),(F453+1),"")</f>
        <v/>
      </c>
      <c r="G454" s="9" t="str">
        <f>IFERROR(IF((COUNTIF('Faculty Dep Info'!C$3:C$1048576,"FA")/3)&gt;0,INDEX('Faculty Dep Info'!C$3:F$268,(MATCH(D$4,'Faculty Dep Info'!C$3:C$1048576,0)+((F454-1)*3)),2),""),"")</f>
        <v/>
      </c>
    </row>
    <row r="455" spans="6:7" x14ac:dyDescent="0.25">
      <c r="F455" s="9" t="str">
        <f>IF(F454&lt;(COUNTIF('Faculty Dep Info'!C$3:C$1048576,+D$4)/3),(F454+1),"")</f>
        <v/>
      </c>
      <c r="G455" s="9" t="str">
        <f>IFERROR(IF((COUNTIF('Faculty Dep Info'!C$3:C$1048576,"FA")/3)&gt;0,INDEX('Faculty Dep Info'!C$3:F$268,(MATCH(D$4,'Faculty Dep Info'!C$3:C$1048576,0)+((F455-1)*3)),2),""),"")</f>
        <v/>
      </c>
    </row>
    <row r="456" spans="6:7" x14ac:dyDescent="0.25">
      <c r="F456" s="9" t="str">
        <f>IF(F455&lt;(COUNTIF('Faculty Dep Info'!C$3:C$1048576,+D$4)/3),(F455+1),"")</f>
        <v/>
      </c>
      <c r="G456" s="9" t="str">
        <f>IFERROR(IF((COUNTIF('Faculty Dep Info'!C$3:C$1048576,"FA")/3)&gt;0,INDEX('Faculty Dep Info'!C$3:F$268,(MATCH(D$4,'Faculty Dep Info'!C$3:C$1048576,0)+((F456-1)*3)),2),""),"")</f>
        <v/>
      </c>
    </row>
    <row r="457" spans="6:7" x14ac:dyDescent="0.25">
      <c r="F457" s="9" t="str">
        <f>IF(F456&lt;(COUNTIF('Faculty Dep Info'!C$3:C$1048576,+D$4)/3),(F456+1),"")</f>
        <v/>
      </c>
      <c r="G457" s="9" t="str">
        <f>IFERROR(IF((COUNTIF('Faculty Dep Info'!C$3:C$1048576,"FA")/3)&gt;0,INDEX('Faculty Dep Info'!C$3:F$268,(MATCH(D$4,'Faculty Dep Info'!C$3:C$1048576,0)+((F457-1)*3)),2),""),"")</f>
        <v/>
      </c>
    </row>
    <row r="458" spans="6:7" x14ac:dyDescent="0.25">
      <c r="F458" s="9" t="str">
        <f>IF(F457&lt;(COUNTIF('Faculty Dep Info'!C$3:C$1048576,+D$4)/3),(F457+1),"")</f>
        <v/>
      </c>
      <c r="G458" s="9" t="str">
        <f>IFERROR(IF((COUNTIF('Faculty Dep Info'!C$3:C$1048576,"FA")/3)&gt;0,INDEX('Faculty Dep Info'!C$3:F$268,(MATCH(D$4,'Faculty Dep Info'!C$3:C$1048576,0)+((F458-1)*3)),2),""),"")</f>
        <v/>
      </c>
    </row>
    <row r="459" spans="6:7" x14ac:dyDescent="0.25">
      <c r="F459" s="9" t="str">
        <f>IF(F458&lt;(COUNTIF('Faculty Dep Info'!C$3:C$1048576,+D$4)/3),(F458+1),"")</f>
        <v/>
      </c>
      <c r="G459" s="9" t="str">
        <f>IFERROR(IF((COUNTIF('Faculty Dep Info'!C$3:C$1048576,"FA")/3)&gt;0,INDEX('Faculty Dep Info'!C$3:F$268,(MATCH(D$4,'Faculty Dep Info'!C$3:C$1048576,0)+((F459-1)*3)),2),""),"")</f>
        <v/>
      </c>
    </row>
    <row r="460" spans="6:7" x14ac:dyDescent="0.25">
      <c r="F460" s="9" t="str">
        <f>IF(F459&lt;(COUNTIF('Faculty Dep Info'!C$3:C$1048576,+D$4)/3),(F459+1),"")</f>
        <v/>
      </c>
      <c r="G460" s="9" t="str">
        <f>IFERROR(IF((COUNTIF('Faculty Dep Info'!C$3:C$1048576,"FA")/3)&gt;0,INDEX('Faculty Dep Info'!C$3:F$268,(MATCH(D$4,'Faculty Dep Info'!C$3:C$1048576,0)+((F460-1)*3)),2),""),"")</f>
        <v/>
      </c>
    </row>
    <row r="461" spans="6:7" x14ac:dyDescent="0.25">
      <c r="F461" s="9" t="str">
        <f>IF(F460&lt;(COUNTIF('Faculty Dep Info'!C$3:C$1048576,+D$4)/3),(F460+1),"")</f>
        <v/>
      </c>
      <c r="G461" s="9" t="str">
        <f>IFERROR(IF((COUNTIF('Faculty Dep Info'!C$3:C$1048576,"FA")/3)&gt;0,INDEX('Faculty Dep Info'!C$3:F$268,(MATCH(D$4,'Faculty Dep Info'!C$3:C$1048576,0)+((F461-1)*3)),2),""),"")</f>
        <v/>
      </c>
    </row>
    <row r="462" spans="6:7" x14ac:dyDescent="0.25">
      <c r="F462" s="9" t="str">
        <f>IF(F461&lt;(COUNTIF('Faculty Dep Info'!C$3:C$1048576,+D$4)/3),(F461+1),"")</f>
        <v/>
      </c>
      <c r="G462" s="9" t="str">
        <f>IFERROR(IF((COUNTIF('Faculty Dep Info'!C$3:C$1048576,"FA")/3)&gt;0,INDEX('Faculty Dep Info'!C$3:F$268,(MATCH(D$4,'Faculty Dep Info'!C$3:C$1048576,0)+((F462-1)*3)),2),""),"")</f>
        <v/>
      </c>
    </row>
    <row r="463" spans="6:7" x14ac:dyDescent="0.25">
      <c r="F463" s="9" t="str">
        <f>IF(F462&lt;(COUNTIF('Faculty Dep Info'!C$3:C$1048576,+D$4)/3),(F462+1),"")</f>
        <v/>
      </c>
      <c r="G463" s="9" t="str">
        <f>IFERROR(IF((COUNTIF('Faculty Dep Info'!C$3:C$1048576,"FA")/3)&gt;0,INDEX('Faculty Dep Info'!C$3:F$268,(MATCH(D$4,'Faculty Dep Info'!C$3:C$1048576,0)+((F463-1)*3)),2),""),"")</f>
        <v/>
      </c>
    </row>
    <row r="464" spans="6:7" x14ac:dyDescent="0.25">
      <c r="F464" s="9" t="str">
        <f>IF(F463&lt;(COUNTIF('Faculty Dep Info'!C$3:C$1048576,+D$4)/3),(F463+1),"")</f>
        <v/>
      </c>
      <c r="G464" s="9" t="str">
        <f>IFERROR(IF((COUNTIF('Faculty Dep Info'!C$3:C$1048576,"FA")/3)&gt;0,INDEX('Faculty Dep Info'!C$3:F$268,(MATCH(D$4,'Faculty Dep Info'!C$3:C$1048576,0)+((F464-1)*3)),2),""),"")</f>
        <v/>
      </c>
    </row>
    <row r="465" spans="6:7" x14ac:dyDescent="0.25">
      <c r="F465" s="9" t="str">
        <f>IF(F464&lt;(COUNTIF('Faculty Dep Info'!C$3:C$1048576,+D$4)/3),(F464+1),"")</f>
        <v/>
      </c>
      <c r="G465" s="9" t="str">
        <f>IFERROR(IF((COUNTIF('Faculty Dep Info'!C$3:C$1048576,"FA")/3)&gt;0,INDEX('Faculty Dep Info'!C$3:F$268,(MATCH(D$4,'Faculty Dep Info'!C$3:C$1048576,0)+((F465-1)*3)),2),""),"")</f>
        <v/>
      </c>
    </row>
    <row r="466" spans="6:7" x14ac:dyDescent="0.25">
      <c r="F466" s="9" t="str">
        <f>IF(F465&lt;(COUNTIF('Faculty Dep Info'!C$3:C$1048576,+D$4)/3),(F465+1),"")</f>
        <v/>
      </c>
      <c r="G466" s="9" t="str">
        <f>IFERROR(IF((COUNTIF('Faculty Dep Info'!C$3:C$1048576,"FA")/3)&gt;0,INDEX('Faculty Dep Info'!C$3:F$268,(MATCH(D$4,'Faculty Dep Info'!C$3:C$1048576,0)+((F466-1)*3)),2),""),"")</f>
        <v/>
      </c>
    </row>
    <row r="467" spans="6:7" x14ac:dyDescent="0.25">
      <c r="F467" s="9" t="str">
        <f>IF(F466&lt;(COUNTIF('Faculty Dep Info'!C$3:C$1048576,+D$4)/3),(F466+1),"")</f>
        <v/>
      </c>
      <c r="G467" s="9" t="str">
        <f>IFERROR(IF((COUNTIF('Faculty Dep Info'!C$3:C$1048576,"FA")/3)&gt;0,INDEX('Faculty Dep Info'!C$3:F$268,(MATCH(D$4,'Faculty Dep Info'!C$3:C$1048576,0)+((F467-1)*3)),2),""),"")</f>
        <v/>
      </c>
    </row>
    <row r="468" spans="6:7" x14ac:dyDescent="0.25">
      <c r="F468" s="9" t="str">
        <f>IF(F467&lt;(COUNTIF('Faculty Dep Info'!C$3:C$1048576,+D$4)/3),(F467+1),"")</f>
        <v/>
      </c>
      <c r="G468" s="9" t="str">
        <f>IFERROR(IF((COUNTIF('Faculty Dep Info'!C$3:C$1048576,"FA")/3)&gt;0,INDEX('Faculty Dep Info'!C$3:F$268,(MATCH(D$4,'Faculty Dep Info'!C$3:C$1048576,0)+((F468-1)*3)),2),""),"")</f>
        <v/>
      </c>
    </row>
    <row r="469" spans="6:7" x14ac:dyDescent="0.25">
      <c r="F469" s="9" t="str">
        <f>IF(F468&lt;(COUNTIF('Faculty Dep Info'!C$3:C$1048576,+D$4)/3),(F468+1),"")</f>
        <v/>
      </c>
      <c r="G469" s="9" t="str">
        <f>IFERROR(IF((COUNTIF('Faculty Dep Info'!C$3:C$1048576,"FA")/3)&gt;0,INDEX('Faculty Dep Info'!C$3:F$268,(MATCH(D$4,'Faculty Dep Info'!C$3:C$1048576,0)+((F469-1)*3)),2),""),"")</f>
        <v/>
      </c>
    </row>
    <row r="470" spans="6:7" x14ac:dyDescent="0.25">
      <c r="F470" s="9" t="str">
        <f>IF(F469&lt;(COUNTIF('Faculty Dep Info'!C$3:C$1048576,+D$4)/3),(F469+1),"")</f>
        <v/>
      </c>
      <c r="G470" s="9" t="str">
        <f>IFERROR(IF((COUNTIF('Faculty Dep Info'!C$3:C$1048576,"FA")/3)&gt;0,INDEX('Faculty Dep Info'!C$3:F$268,(MATCH(D$4,'Faculty Dep Info'!C$3:C$1048576,0)+((F470-1)*3)),2),""),"")</f>
        <v/>
      </c>
    </row>
    <row r="471" spans="6:7" x14ac:dyDescent="0.25">
      <c r="F471" s="9" t="str">
        <f>IF(F470&lt;(COUNTIF('Faculty Dep Info'!C$3:C$1048576,+D$4)/3),(F470+1),"")</f>
        <v/>
      </c>
      <c r="G471" s="9" t="str">
        <f>IFERROR(IF((COUNTIF('Faculty Dep Info'!C$3:C$1048576,"FA")/3)&gt;0,INDEX('Faculty Dep Info'!C$3:F$268,(MATCH(D$4,'Faculty Dep Info'!C$3:C$1048576,0)+((F471-1)*3)),2),""),"")</f>
        <v/>
      </c>
    </row>
    <row r="472" spans="6:7" x14ac:dyDescent="0.25">
      <c r="F472" s="9" t="str">
        <f>IF(F471&lt;(COUNTIF('Faculty Dep Info'!C$3:C$1048576,+D$4)/3),(F471+1),"")</f>
        <v/>
      </c>
      <c r="G472" s="9" t="str">
        <f>IFERROR(IF((COUNTIF('Faculty Dep Info'!C$3:C$1048576,"FA")/3)&gt;0,INDEX('Faculty Dep Info'!C$3:F$268,(MATCH(D$4,'Faculty Dep Info'!C$3:C$1048576,0)+((F472-1)*3)),2),""),"")</f>
        <v/>
      </c>
    </row>
    <row r="473" spans="6:7" x14ac:dyDescent="0.25">
      <c r="F473" s="9" t="str">
        <f>IF(F472&lt;(COUNTIF('Faculty Dep Info'!C$3:C$1048576,+D$4)/3),(F472+1),"")</f>
        <v/>
      </c>
      <c r="G473" s="9" t="str">
        <f>IFERROR(IF((COUNTIF('Faculty Dep Info'!C$3:C$1048576,"FA")/3)&gt;0,INDEX('Faculty Dep Info'!C$3:F$268,(MATCH(D$4,'Faculty Dep Info'!C$3:C$1048576,0)+((F473-1)*3)),2),""),"")</f>
        <v/>
      </c>
    </row>
    <row r="474" spans="6:7" x14ac:dyDescent="0.25">
      <c r="F474" s="9" t="str">
        <f>IF(F473&lt;(COUNTIF('Faculty Dep Info'!C$3:C$1048576,+D$4)/3),(F473+1),"")</f>
        <v/>
      </c>
      <c r="G474" s="9" t="str">
        <f>IFERROR(IF((COUNTIF('Faculty Dep Info'!C$3:C$1048576,"FA")/3)&gt;0,INDEX('Faculty Dep Info'!C$3:F$268,(MATCH(D$4,'Faculty Dep Info'!C$3:C$1048576,0)+((F474-1)*3)),2),""),"")</f>
        <v/>
      </c>
    </row>
    <row r="475" spans="6:7" x14ac:dyDescent="0.25">
      <c r="F475" s="9" t="str">
        <f>IF(F474&lt;(COUNTIF('Faculty Dep Info'!C$3:C$1048576,+D$4)/3),(F474+1),"")</f>
        <v/>
      </c>
      <c r="G475" s="9" t="str">
        <f>IFERROR(IF((COUNTIF('Faculty Dep Info'!C$3:C$1048576,"FA")/3)&gt;0,INDEX('Faculty Dep Info'!C$3:F$268,(MATCH(D$4,'Faculty Dep Info'!C$3:C$1048576,0)+((F475-1)*3)),2),""),"")</f>
        <v/>
      </c>
    </row>
    <row r="476" spans="6:7" x14ac:dyDescent="0.25">
      <c r="F476" s="9" t="str">
        <f>IF(F475&lt;(COUNTIF('Faculty Dep Info'!C$3:C$1048576,+D$4)/3),(F475+1),"")</f>
        <v/>
      </c>
      <c r="G476" s="9" t="str">
        <f>IFERROR(IF((COUNTIF('Faculty Dep Info'!C$3:C$1048576,"FA")/3)&gt;0,INDEX('Faculty Dep Info'!C$3:F$268,(MATCH(D$4,'Faculty Dep Info'!C$3:C$1048576,0)+((F476-1)*3)),2),""),"")</f>
        <v/>
      </c>
    </row>
    <row r="477" spans="6:7" x14ac:dyDescent="0.25">
      <c r="F477" s="9" t="str">
        <f>IF(F476&lt;(COUNTIF('Faculty Dep Info'!C$3:C$1048576,+D$4)/3),(F476+1),"")</f>
        <v/>
      </c>
      <c r="G477" s="9" t="str">
        <f>IFERROR(IF((COUNTIF('Faculty Dep Info'!C$3:C$1048576,"FA")/3)&gt;0,INDEX('Faculty Dep Info'!C$3:F$268,(MATCH(D$4,'Faculty Dep Info'!C$3:C$1048576,0)+((F477-1)*3)),2),""),"")</f>
        <v/>
      </c>
    </row>
    <row r="478" spans="6:7" x14ac:dyDescent="0.25">
      <c r="F478" s="9" t="str">
        <f>IF(F477&lt;(COUNTIF('Faculty Dep Info'!C$3:C$1048576,+D$4)/3),(F477+1),"")</f>
        <v/>
      </c>
      <c r="G478" s="9" t="str">
        <f>IFERROR(IF((COUNTIF('Faculty Dep Info'!C$3:C$1048576,"FA")/3)&gt;0,INDEX('Faculty Dep Info'!C$3:F$268,(MATCH(D$4,'Faculty Dep Info'!C$3:C$1048576,0)+((F478-1)*3)),2),""),"")</f>
        <v/>
      </c>
    </row>
    <row r="479" spans="6:7" x14ac:dyDescent="0.25">
      <c r="F479" s="9" t="str">
        <f>IF(F478&lt;(COUNTIF('Faculty Dep Info'!C$3:C$1048576,+D$4)/3),(F478+1),"")</f>
        <v/>
      </c>
      <c r="G479" s="9" t="str">
        <f>IFERROR(IF((COUNTIF('Faculty Dep Info'!C$3:C$1048576,"FA")/3)&gt;0,INDEX('Faculty Dep Info'!C$3:F$268,(MATCH(D$4,'Faculty Dep Info'!C$3:C$1048576,0)+((F479-1)*3)),2),""),"")</f>
        <v/>
      </c>
    </row>
    <row r="480" spans="6:7" x14ac:dyDescent="0.25">
      <c r="F480" s="9" t="str">
        <f>IF(F479&lt;(COUNTIF('Faculty Dep Info'!C$3:C$1048576,+D$4)/3),(F479+1),"")</f>
        <v/>
      </c>
      <c r="G480" s="9" t="str">
        <f>IFERROR(IF((COUNTIF('Faculty Dep Info'!C$3:C$1048576,"FA")/3)&gt;0,INDEX('Faculty Dep Info'!C$3:F$268,(MATCH(D$4,'Faculty Dep Info'!C$3:C$1048576,0)+((F480-1)*3)),2),""),"")</f>
        <v/>
      </c>
    </row>
    <row r="481" spans="6:7" x14ac:dyDescent="0.25">
      <c r="F481" s="9" t="str">
        <f>IF(F480&lt;(COUNTIF('Faculty Dep Info'!C$3:C$1048576,+D$4)/3),(F480+1),"")</f>
        <v/>
      </c>
      <c r="G481" s="9" t="str">
        <f>IFERROR(IF((COUNTIF('Faculty Dep Info'!C$3:C$1048576,"FA")/3)&gt;0,INDEX('Faculty Dep Info'!C$3:F$268,(MATCH(D$4,'Faculty Dep Info'!C$3:C$1048576,0)+((F481-1)*3)),2),""),"")</f>
        <v/>
      </c>
    </row>
    <row r="482" spans="6:7" x14ac:dyDescent="0.25">
      <c r="F482" s="9" t="str">
        <f>IF(F481&lt;(COUNTIF('Faculty Dep Info'!C$3:C$1048576,+D$4)/3),(F481+1),"")</f>
        <v/>
      </c>
      <c r="G482" s="9" t="str">
        <f>IFERROR(IF((COUNTIF('Faculty Dep Info'!C$3:C$1048576,"FA")/3)&gt;0,INDEX('Faculty Dep Info'!C$3:F$268,(MATCH(D$4,'Faculty Dep Info'!C$3:C$1048576,0)+((F482-1)*3)),2),""),"")</f>
        <v/>
      </c>
    </row>
    <row r="483" spans="6:7" x14ac:dyDescent="0.25">
      <c r="F483" s="9" t="str">
        <f>IF(F482&lt;(COUNTIF('Faculty Dep Info'!C$3:C$1048576,+D$4)/3),(F482+1),"")</f>
        <v/>
      </c>
      <c r="G483" s="9" t="str">
        <f>IFERROR(IF((COUNTIF('Faculty Dep Info'!C$3:C$1048576,"FA")/3)&gt;0,INDEX('Faculty Dep Info'!C$3:F$268,(MATCH(D$4,'Faculty Dep Info'!C$3:C$1048576,0)+((F483-1)*3)),2),""),"")</f>
        <v/>
      </c>
    </row>
    <row r="484" spans="6:7" x14ac:dyDescent="0.25">
      <c r="F484" s="9" t="str">
        <f>IF(F483&lt;(COUNTIF('Faculty Dep Info'!C$3:C$1048576,+D$4)/3),(F483+1),"")</f>
        <v/>
      </c>
      <c r="G484" s="9" t="str">
        <f>IFERROR(IF((COUNTIF('Faculty Dep Info'!C$3:C$1048576,"FA")/3)&gt;0,INDEX('Faculty Dep Info'!C$3:F$268,(MATCH(D$4,'Faculty Dep Info'!C$3:C$1048576,0)+((F484-1)*3)),2),""),"")</f>
        <v/>
      </c>
    </row>
    <row r="485" spans="6:7" x14ac:dyDescent="0.25">
      <c r="F485" s="9" t="str">
        <f>IF(F484&lt;(COUNTIF('Faculty Dep Info'!C$3:C$1048576,+D$4)/3),(F484+1),"")</f>
        <v/>
      </c>
      <c r="G485" s="9" t="str">
        <f>IFERROR(IF((COUNTIF('Faculty Dep Info'!C$3:C$1048576,"FA")/3)&gt;0,INDEX('Faculty Dep Info'!C$3:F$268,(MATCH(D$4,'Faculty Dep Info'!C$3:C$1048576,0)+((F485-1)*3)),2),""),"")</f>
        <v/>
      </c>
    </row>
    <row r="486" spans="6:7" x14ac:dyDescent="0.25">
      <c r="F486" s="9" t="str">
        <f>IF(F485&lt;(COUNTIF('Faculty Dep Info'!C$3:C$1048576,+D$4)/3),(F485+1),"")</f>
        <v/>
      </c>
      <c r="G486" s="9" t="str">
        <f>IFERROR(IF((COUNTIF('Faculty Dep Info'!C$3:C$1048576,"FA")/3)&gt;0,INDEX('Faculty Dep Info'!C$3:F$268,(MATCH(D$4,'Faculty Dep Info'!C$3:C$1048576,0)+((F486-1)*3)),2),""),"")</f>
        <v/>
      </c>
    </row>
    <row r="487" spans="6:7" x14ac:dyDescent="0.25">
      <c r="F487" s="9" t="str">
        <f>IF(F486&lt;(COUNTIF('Faculty Dep Info'!C$3:C$1048576,+D$4)/3),(F486+1),"")</f>
        <v/>
      </c>
      <c r="G487" s="9" t="str">
        <f>IFERROR(IF((COUNTIF('Faculty Dep Info'!C$3:C$1048576,"FA")/3)&gt;0,INDEX('Faculty Dep Info'!C$3:F$268,(MATCH(D$4,'Faculty Dep Info'!C$3:C$1048576,0)+((F487-1)*3)),2),""),"")</f>
        <v/>
      </c>
    </row>
    <row r="488" spans="6:7" x14ac:dyDescent="0.25">
      <c r="F488" s="9" t="str">
        <f>IF(F487&lt;(COUNTIF('Faculty Dep Info'!C$3:C$1048576,+D$4)/3),(F487+1),"")</f>
        <v/>
      </c>
      <c r="G488" s="9" t="str">
        <f>IFERROR(IF((COUNTIF('Faculty Dep Info'!C$3:C$1048576,"FA")/3)&gt;0,INDEX('Faculty Dep Info'!C$3:F$268,(MATCH(D$4,'Faculty Dep Info'!C$3:C$1048576,0)+((F488-1)*3)),2),""),"")</f>
        <v/>
      </c>
    </row>
    <row r="489" spans="6:7" x14ac:dyDescent="0.25">
      <c r="F489" s="9" t="str">
        <f>IF(F488&lt;(COUNTIF('Faculty Dep Info'!C$3:C$1048576,+D$4)/3),(F488+1),"")</f>
        <v/>
      </c>
      <c r="G489" s="9" t="str">
        <f>IFERROR(IF((COUNTIF('Faculty Dep Info'!C$3:C$1048576,"FA")/3)&gt;0,INDEX('Faculty Dep Info'!C$3:F$268,(MATCH(D$4,'Faculty Dep Info'!C$3:C$1048576,0)+((F489-1)*3)),2),""),"")</f>
        <v/>
      </c>
    </row>
    <row r="490" spans="6:7" x14ac:dyDescent="0.25">
      <c r="F490" s="9" t="str">
        <f>IF(F489&lt;(COUNTIF('Faculty Dep Info'!C$3:C$1048576,+D$4)/3),(F489+1),"")</f>
        <v/>
      </c>
      <c r="G490" s="9" t="str">
        <f>IFERROR(IF((COUNTIF('Faculty Dep Info'!C$3:C$1048576,"FA")/3)&gt;0,INDEX('Faculty Dep Info'!C$3:F$268,(MATCH(D$4,'Faculty Dep Info'!C$3:C$1048576,0)+((F490-1)*3)),2),""),"")</f>
        <v/>
      </c>
    </row>
    <row r="491" spans="6:7" x14ac:dyDescent="0.25">
      <c r="F491" s="9" t="str">
        <f>IF(F490&lt;(COUNTIF('Faculty Dep Info'!C$3:C$1048576,+D$4)/3),(F490+1),"")</f>
        <v/>
      </c>
      <c r="G491" s="9" t="str">
        <f>IFERROR(IF((COUNTIF('Faculty Dep Info'!C$3:C$1048576,"FA")/3)&gt;0,INDEX('Faculty Dep Info'!C$3:F$268,(MATCH(D$4,'Faculty Dep Info'!C$3:C$1048576,0)+((F491-1)*3)),2),""),"")</f>
        <v/>
      </c>
    </row>
    <row r="492" spans="6:7" x14ac:dyDescent="0.25">
      <c r="F492" s="9" t="str">
        <f>IF(F491&lt;(COUNTIF('Faculty Dep Info'!C$3:C$1048576,+D$4)/3),(F491+1),"")</f>
        <v/>
      </c>
      <c r="G492" s="9" t="str">
        <f>IFERROR(IF((COUNTIF('Faculty Dep Info'!C$3:C$1048576,"FA")/3)&gt;0,INDEX('Faculty Dep Info'!C$3:F$268,(MATCH(D$4,'Faculty Dep Info'!C$3:C$1048576,0)+((F492-1)*3)),2),""),"")</f>
        <v/>
      </c>
    </row>
    <row r="493" spans="6:7" x14ac:dyDescent="0.25">
      <c r="F493" s="9" t="str">
        <f>IF(F492&lt;(COUNTIF('Faculty Dep Info'!C$3:C$1048576,+D$4)/3),(F492+1),"")</f>
        <v/>
      </c>
      <c r="G493" s="9" t="str">
        <f>IFERROR(IF((COUNTIF('Faculty Dep Info'!C$3:C$1048576,"FA")/3)&gt;0,INDEX('Faculty Dep Info'!C$3:F$268,(MATCH(D$4,'Faculty Dep Info'!C$3:C$1048576,0)+((F493-1)*3)),2),""),"")</f>
        <v/>
      </c>
    </row>
    <row r="494" spans="6:7" x14ac:dyDescent="0.25">
      <c r="F494" s="9" t="str">
        <f>IF(F493&lt;(COUNTIF('Faculty Dep Info'!C$3:C$1048576,+D$4)/3),(F493+1),"")</f>
        <v/>
      </c>
      <c r="G494" s="9" t="str">
        <f>IFERROR(IF((COUNTIF('Faculty Dep Info'!C$3:C$1048576,"FA")/3)&gt;0,INDEX('Faculty Dep Info'!C$3:F$268,(MATCH(D$4,'Faculty Dep Info'!C$3:C$1048576,0)+((F494-1)*3)),2),""),"")</f>
        <v/>
      </c>
    </row>
    <row r="495" spans="6:7" x14ac:dyDescent="0.25">
      <c r="F495" s="9" t="str">
        <f>IF(F494&lt;(COUNTIF('Faculty Dep Info'!C$3:C$1048576,+D$4)/3),(F494+1),"")</f>
        <v/>
      </c>
      <c r="G495" s="9" t="str">
        <f>IFERROR(IF((COUNTIF('Faculty Dep Info'!C$3:C$1048576,"FA")/3)&gt;0,INDEX('Faculty Dep Info'!C$3:F$268,(MATCH(D$4,'Faculty Dep Info'!C$3:C$1048576,0)+((F495-1)*3)),2),""),"")</f>
        <v/>
      </c>
    </row>
    <row r="496" spans="6:7" x14ac:dyDescent="0.25">
      <c r="F496" s="9" t="str">
        <f>IF(F495&lt;(COUNTIF('Faculty Dep Info'!C$3:C$1048576,+D$4)/3),(F495+1),"")</f>
        <v/>
      </c>
      <c r="G496" s="9" t="str">
        <f>IFERROR(IF((COUNTIF('Faculty Dep Info'!C$3:C$1048576,"FA")/3)&gt;0,INDEX('Faculty Dep Info'!C$3:F$268,(MATCH(D$4,'Faculty Dep Info'!C$3:C$1048576,0)+((F496-1)*3)),2),""),"")</f>
        <v/>
      </c>
    </row>
    <row r="497" spans="6:7" x14ac:dyDescent="0.25">
      <c r="F497" s="9" t="str">
        <f>IF(F496&lt;(COUNTIF('Faculty Dep Info'!C$3:C$1048576,+D$4)/3),(F496+1),"")</f>
        <v/>
      </c>
      <c r="G497" s="9" t="str">
        <f>IFERROR(IF((COUNTIF('Faculty Dep Info'!C$3:C$1048576,"FA")/3)&gt;0,INDEX('Faculty Dep Info'!C$3:F$268,(MATCH(D$4,'Faculty Dep Info'!C$3:C$1048576,0)+((F497-1)*3)),2),""),"")</f>
        <v/>
      </c>
    </row>
    <row r="498" spans="6:7" x14ac:dyDescent="0.25">
      <c r="F498" s="9" t="str">
        <f>IF(F497&lt;(COUNTIF('Faculty Dep Info'!C$3:C$1048576,+D$4)/3),(F497+1),"")</f>
        <v/>
      </c>
      <c r="G498" s="9" t="str">
        <f>IFERROR(IF((COUNTIF('Faculty Dep Info'!C$3:C$1048576,"FA")/3)&gt;0,INDEX('Faculty Dep Info'!C$3:F$268,(MATCH(D$4,'Faculty Dep Info'!C$3:C$1048576,0)+((F498-1)*3)),2),""),"")</f>
        <v/>
      </c>
    </row>
    <row r="499" spans="6:7" x14ac:dyDescent="0.25">
      <c r="F499" s="9" t="str">
        <f>IF(F498&lt;(COUNTIF('Faculty Dep Info'!C$3:C$1048576,+D$4)/3),(F498+1),"")</f>
        <v/>
      </c>
      <c r="G499" s="9" t="str">
        <f>IFERROR(IF((COUNTIF('Faculty Dep Info'!C$3:C$1048576,"FA")/3)&gt;0,INDEX('Faculty Dep Info'!C$3:F$268,(MATCH(D$4,'Faculty Dep Info'!C$3:C$1048576,0)+((F499-1)*3)),2),""),"")</f>
        <v/>
      </c>
    </row>
    <row r="500" spans="6:7" x14ac:dyDescent="0.25">
      <c r="F500" s="9" t="str">
        <f>IF(F499&lt;(COUNTIF('Faculty Dep Info'!C$3:C$1048576,+D$4)/3),(F499+1),"")</f>
        <v/>
      </c>
      <c r="G500" s="9" t="str">
        <f>IFERROR(IF((COUNTIF('Faculty Dep Info'!C$3:C$1048576,"FA")/3)&gt;0,INDEX('Faculty Dep Info'!C$3:F$268,(MATCH(D$4,'Faculty Dep Info'!C$3:C$1048576,0)+((F500-1)*3)),2),""),"")</f>
        <v/>
      </c>
    </row>
    <row r="501" spans="6:7" x14ac:dyDescent="0.25">
      <c r="F501" s="9" t="str">
        <f>IF(F500&lt;(COUNTIF('Faculty Dep Info'!C$3:C$1048576,+D$4)/3),(F500+1),"")</f>
        <v/>
      </c>
      <c r="G501" s="9" t="str">
        <f>IFERROR(IF((COUNTIF('Faculty Dep Info'!C$3:C$1048576,"FA")/3)&gt;0,INDEX('Faculty Dep Info'!C$3:F$268,(MATCH(D$4,'Faculty Dep Info'!C$3:C$1048576,0)+((F501-1)*3)),2),""),"")</f>
        <v/>
      </c>
    </row>
    <row r="502" spans="6:7" x14ac:dyDescent="0.25">
      <c r="F502" s="9" t="str">
        <f>IF(F501&lt;(COUNTIF('Faculty Dep Info'!C$3:C$1048576,+D$4)/3),(F501+1),"")</f>
        <v/>
      </c>
      <c r="G502" s="9" t="str">
        <f>IFERROR(IF((COUNTIF('Faculty Dep Info'!C$3:C$1048576,"FA")/3)&gt;0,INDEX('Faculty Dep Info'!C$3:F$268,(MATCH(D$4,'Faculty Dep Info'!C$3:C$1048576,0)+((F502-1)*3)),2),""),"")</f>
        <v/>
      </c>
    </row>
    <row r="503" spans="6:7" x14ac:dyDescent="0.25">
      <c r="F503" s="9" t="str">
        <f>IF(F502&lt;(COUNTIF('Faculty Dep Info'!C$3:C$1048576,+D$4)/3),(F502+1),"")</f>
        <v/>
      </c>
      <c r="G503" s="9" t="str">
        <f>IFERROR(IF((COUNTIF('Faculty Dep Info'!C$3:C$1048576,"FA")/3)&gt;0,INDEX('Faculty Dep Info'!C$3:F$268,(MATCH(D$4,'Faculty Dep Info'!C$3:C$1048576,0)+((F503-1)*3)),2),""),"")</f>
        <v/>
      </c>
    </row>
    <row r="504" spans="6:7" x14ac:dyDescent="0.25">
      <c r="F504" s="9" t="str">
        <f>IF(F503&lt;(COUNTIF('Faculty Dep Info'!C$3:C$1048576,+D$4)/3),(F503+1),"")</f>
        <v/>
      </c>
      <c r="G504" s="9" t="str">
        <f>IFERROR(IF((COUNTIF('Faculty Dep Info'!C$3:C$1048576,"FA")/3)&gt;0,INDEX('Faculty Dep Info'!C$3:F$268,(MATCH(D$4,'Faculty Dep Info'!C$3:C$1048576,0)+((F504-1)*3)),2),""),"")</f>
        <v/>
      </c>
    </row>
    <row r="505" spans="6:7" x14ac:dyDescent="0.25">
      <c r="F505" s="9" t="str">
        <f>IF(F504&lt;(COUNTIF('Faculty Dep Info'!C$3:C$1048576,+D$4)/3),(F504+1),"")</f>
        <v/>
      </c>
      <c r="G505" s="9" t="str">
        <f>IFERROR(IF((COUNTIF('Faculty Dep Info'!C$3:C$1048576,"FA")/3)&gt;0,INDEX('Faculty Dep Info'!C$3:F$268,(MATCH(D$4,'Faculty Dep Info'!C$3:C$1048576,0)+((F505-1)*3)),2),""),"")</f>
        <v/>
      </c>
    </row>
    <row r="506" spans="6:7" x14ac:dyDescent="0.25">
      <c r="F506" s="9" t="str">
        <f>IF(F505&lt;(COUNTIF('Faculty Dep Info'!C$3:C$1048576,+D$4)/3),(F505+1),"")</f>
        <v/>
      </c>
      <c r="G506" s="9" t="str">
        <f>IFERROR(IF((COUNTIF('Faculty Dep Info'!C$3:C$1048576,"FA")/3)&gt;0,INDEX('Faculty Dep Info'!C$3:F$268,(MATCH(D$4,'Faculty Dep Info'!C$3:C$1048576,0)+((F506-1)*3)),2),""),"")</f>
        <v/>
      </c>
    </row>
    <row r="507" spans="6:7" x14ac:dyDescent="0.25">
      <c r="F507" s="9" t="str">
        <f>IF(F506&lt;(COUNTIF('Faculty Dep Info'!C$3:C$1048576,+D$4)/3),(F506+1),"")</f>
        <v/>
      </c>
      <c r="G507" s="9" t="str">
        <f>IFERROR(IF((COUNTIF('Faculty Dep Info'!C$3:C$1048576,"FA")/3)&gt;0,INDEX('Faculty Dep Info'!C$3:F$268,(MATCH(D$4,'Faculty Dep Info'!C$3:C$1048576,0)+((F507-1)*3)),2),""),"")</f>
        <v/>
      </c>
    </row>
    <row r="508" spans="6:7" x14ac:dyDescent="0.25">
      <c r="F508" s="9" t="str">
        <f>IF(F507&lt;(COUNTIF('Faculty Dep Info'!C$3:C$1048576,+D$4)/3),(F507+1),"")</f>
        <v/>
      </c>
      <c r="G508" s="9" t="str">
        <f>IFERROR(IF((COUNTIF('Faculty Dep Info'!C$3:C$1048576,"FA")/3)&gt;0,INDEX('Faculty Dep Info'!C$3:F$268,(MATCH(D$4,'Faculty Dep Info'!C$3:C$1048576,0)+((F508-1)*3)),2),""),"")</f>
        <v/>
      </c>
    </row>
    <row r="509" spans="6:7" x14ac:dyDescent="0.25">
      <c r="F509" s="9" t="str">
        <f>IF(F508&lt;(COUNTIF('Faculty Dep Info'!C$3:C$1048576,+D$4)/3),(F508+1),"")</f>
        <v/>
      </c>
      <c r="G509" s="9" t="str">
        <f>IFERROR(IF((COUNTIF('Faculty Dep Info'!C$3:C$1048576,"FA")/3)&gt;0,INDEX('Faculty Dep Info'!C$3:F$268,(MATCH(D$4,'Faculty Dep Info'!C$3:C$1048576,0)+((F509-1)*3)),2),""),"")</f>
        <v/>
      </c>
    </row>
    <row r="510" spans="6:7" x14ac:dyDescent="0.25">
      <c r="F510" s="9" t="str">
        <f>IF(F509&lt;(COUNTIF('Faculty Dep Info'!C$3:C$1048576,+D$4)/3),(F509+1),"")</f>
        <v/>
      </c>
      <c r="G510" s="9" t="str">
        <f>IFERROR(IF((COUNTIF('Faculty Dep Info'!C$3:C$1048576,"FA")/3)&gt;0,INDEX('Faculty Dep Info'!C$3:F$268,(MATCH(D$4,'Faculty Dep Info'!C$3:C$1048576,0)+((F510-1)*3)),2),""),"")</f>
        <v/>
      </c>
    </row>
    <row r="511" spans="6:7" x14ac:dyDescent="0.25">
      <c r="F511" s="9" t="str">
        <f>IF(F510&lt;(COUNTIF('Faculty Dep Info'!C$3:C$1048576,+D$4)/3),(F510+1),"")</f>
        <v/>
      </c>
      <c r="G511" s="9" t="str">
        <f>IFERROR(IF((COUNTIF('Faculty Dep Info'!C$3:C$1048576,"FA")/3)&gt;0,INDEX('Faculty Dep Info'!C$3:F$268,(MATCH(D$4,'Faculty Dep Info'!C$3:C$1048576,0)+((F511-1)*3)),2),""),"")</f>
        <v/>
      </c>
    </row>
    <row r="512" spans="6:7" x14ac:dyDescent="0.25">
      <c r="F512" s="9" t="str">
        <f>IF(F511&lt;(COUNTIF('Faculty Dep Info'!C$3:C$1048576,+D$4)/3),(F511+1),"")</f>
        <v/>
      </c>
      <c r="G512" s="9" t="str">
        <f>IFERROR(IF((COUNTIF('Faculty Dep Info'!C$3:C$1048576,"FA")/3)&gt;0,INDEX('Faculty Dep Info'!C$3:F$268,(MATCH(D$4,'Faculty Dep Info'!C$3:C$1048576,0)+((F512-1)*3)),2),""),"")</f>
        <v/>
      </c>
    </row>
    <row r="513" spans="6:7" x14ac:dyDescent="0.25">
      <c r="F513" s="9" t="str">
        <f>IF(F512&lt;(COUNTIF('Faculty Dep Info'!C$3:C$1048576,+D$4)/3),(F512+1),"")</f>
        <v/>
      </c>
      <c r="G513" s="9" t="str">
        <f>IFERROR(IF((COUNTIF('Faculty Dep Info'!C$3:C$1048576,"FA")/3)&gt;0,INDEX('Faculty Dep Info'!C$3:F$268,(MATCH(D$4,'Faculty Dep Info'!C$3:C$1048576,0)+((F513-1)*3)),2),""),"")</f>
        <v/>
      </c>
    </row>
    <row r="514" spans="6:7" x14ac:dyDescent="0.25">
      <c r="F514" s="9" t="str">
        <f>IF(F513&lt;(COUNTIF('Faculty Dep Info'!C$3:C$1048576,+D$4)/3),(F513+1),"")</f>
        <v/>
      </c>
      <c r="G514" s="9" t="str">
        <f>IFERROR(IF((COUNTIF('Faculty Dep Info'!C$3:C$1048576,"FA")/3)&gt;0,INDEX('Faculty Dep Info'!C$3:F$268,(MATCH(D$4,'Faculty Dep Info'!C$3:C$1048576,0)+((F514-1)*3)),2),""),"")</f>
        <v/>
      </c>
    </row>
    <row r="515" spans="6:7" x14ac:dyDescent="0.25">
      <c r="F515" s="9" t="str">
        <f>IF(F514&lt;(COUNTIF('Faculty Dep Info'!C$3:C$1048576,+D$4)/3),(F514+1),"")</f>
        <v/>
      </c>
      <c r="G515" s="9" t="str">
        <f>IFERROR(IF((COUNTIF('Faculty Dep Info'!C$3:C$1048576,"FA")/3)&gt;0,INDEX('Faculty Dep Info'!C$3:F$268,(MATCH(D$4,'Faculty Dep Info'!C$3:C$1048576,0)+((F515-1)*3)),2),""),"")</f>
        <v/>
      </c>
    </row>
    <row r="516" spans="6:7" x14ac:dyDescent="0.25">
      <c r="F516" s="9" t="str">
        <f>IF(F515&lt;(COUNTIF('Faculty Dep Info'!C$3:C$1048576,+D$4)/3),(F515+1),"")</f>
        <v/>
      </c>
      <c r="G516" s="9" t="str">
        <f>IFERROR(IF((COUNTIF('Faculty Dep Info'!C$3:C$1048576,"FA")/3)&gt;0,INDEX('Faculty Dep Info'!C$3:F$268,(MATCH(D$4,'Faculty Dep Info'!C$3:C$1048576,0)+((F516-1)*3)),2),""),"")</f>
        <v/>
      </c>
    </row>
    <row r="517" spans="6:7" x14ac:dyDescent="0.25">
      <c r="F517" s="9" t="str">
        <f>IF(F516&lt;(COUNTIF('Faculty Dep Info'!C$3:C$1048576,+D$4)/3),(F516+1),"")</f>
        <v/>
      </c>
      <c r="G517" s="9" t="str">
        <f>IFERROR(IF((COUNTIF('Faculty Dep Info'!C$3:C$1048576,"FA")/3)&gt;0,INDEX('Faculty Dep Info'!C$3:F$268,(MATCH(D$4,'Faculty Dep Info'!C$3:C$1048576,0)+((F517-1)*3)),2),""),"")</f>
        <v/>
      </c>
    </row>
    <row r="518" spans="6:7" x14ac:dyDescent="0.25">
      <c r="F518" s="9" t="str">
        <f>IF(F517&lt;(COUNTIF('Faculty Dep Info'!C$3:C$1048576,+D$4)/3),(F517+1),"")</f>
        <v/>
      </c>
      <c r="G518" s="9" t="str">
        <f>IFERROR(IF((COUNTIF('Faculty Dep Info'!C$3:C$1048576,"FA")/3)&gt;0,INDEX('Faculty Dep Info'!C$3:F$268,(MATCH(D$4,'Faculty Dep Info'!C$3:C$1048576,0)+((F518-1)*3)),2),""),"")</f>
        <v/>
      </c>
    </row>
    <row r="519" spans="6:7" x14ac:dyDescent="0.25">
      <c r="F519" s="9" t="str">
        <f>IF(F518&lt;(COUNTIF('Faculty Dep Info'!C$3:C$1048576,+D$4)/3),(F518+1),"")</f>
        <v/>
      </c>
      <c r="G519" s="9" t="str">
        <f>IFERROR(IF((COUNTIF('Faculty Dep Info'!C$3:C$1048576,"FA")/3)&gt;0,INDEX('Faculty Dep Info'!C$3:F$268,(MATCH(D$4,'Faculty Dep Info'!C$3:C$1048576,0)+((F519-1)*3)),2),""),"")</f>
        <v/>
      </c>
    </row>
    <row r="520" spans="6:7" x14ac:dyDescent="0.25">
      <c r="F520" s="9" t="str">
        <f>IF(F519&lt;(COUNTIF('Faculty Dep Info'!C$3:C$1048576,+D$4)/3),(F519+1),"")</f>
        <v/>
      </c>
      <c r="G520" s="9" t="str">
        <f>IFERROR(IF((COUNTIF('Faculty Dep Info'!C$3:C$1048576,"FA")/3)&gt;0,INDEX('Faculty Dep Info'!C$3:F$268,(MATCH(D$4,'Faculty Dep Info'!C$3:C$1048576,0)+((F520-1)*3)),2),""),"")</f>
        <v/>
      </c>
    </row>
    <row r="521" spans="6:7" x14ac:dyDescent="0.25">
      <c r="F521" s="9" t="str">
        <f>IF(F520&lt;(COUNTIF('Faculty Dep Info'!C$3:C$1048576,+D$4)/3),(F520+1),"")</f>
        <v/>
      </c>
      <c r="G521" s="9" t="str">
        <f>IFERROR(IF((COUNTIF('Faculty Dep Info'!C$3:C$1048576,"FA")/3)&gt;0,INDEX('Faculty Dep Info'!C$3:F$268,(MATCH(D$4,'Faculty Dep Info'!C$3:C$1048576,0)+((F521-1)*3)),2),""),"")</f>
        <v/>
      </c>
    </row>
    <row r="522" spans="6:7" x14ac:dyDescent="0.25">
      <c r="F522" s="9" t="str">
        <f>IF(F521&lt;(COUNTIF('Faculty Dep Info'!C$3:C$1048576,+D$4)/3),(F521+1),"")</f>
        <v/>
      </c>
      <c r="G522" s="9" t="str">
        <f>IFERROR(IF((COUNTIF('Faculty Dep Info'!C$3:C$1048576,"FA")/3)&gt;0,INDEX('Faculty Dep Info'!C$3:F$268,(MATCH(D$4,'Faculty Dep Info'!C$3:C$1048576,0)+((F522-1)*3)),2),""),"")</f>
        <v/>
      </c>
    </row>
    <row r="523" spans="6:7" x14ac:dyDescent="0.25">
      <c r="F523" s="9" t="str">
        <f>IF(F522&lt;(COUNTIF('Faculty Dep Info'!C$3:C$1048576,+D$4)/3),(F522+1),"")</f>
        <v/>
      </c>
      <c r="G523" s="9" t="str">
        <f>IFERROR(IF((COUNTIF('Faculty Dep Info'!C$3:C$1048576,"FA")/3)&gt;0,INDEX('Faculty Dep Info'!C$3:F$268,(MATCH(D$4,'Faculty Dep Info'!C$3:C$1048576,0)+((F523-1)*3)),2),""),"")</f>
        <v/>
      </c>
    </row>
    <row r="524" spans="6:7" x14ac:dyDescent="0.25">
      <c r="F524" s="9" t="str">
        <f>IF(F523&lt;(COUNTIF('Faculty Dep Info'!C$3:C$1048576,+D$4)/3),(F523+1),"")</f>
        <v/>
      </c>
      <c r="G524" s="9" t="str">
        <f>IFERROR(IF((COUNTIF('Faculty Dep Info'!C$3:C$1048576,"FA")/3)&gt;0,INDEX('Faculty Dep Info'!C$3:F$268,(MATCH(D$4,'Faculty Dep Info'!C$3:C$1048576,0)+((F524-1)*3)),2),""),"")</f>
        <v/>
      </c>
    </row>
    <row r="525" spans="6:7" x14ac:dyDescent="0.25">
      <c r="F525" s="9" t="str">
        <f>IF(F524&lt;(COUNTIF('Faculty Dep Info'!C$3:C$1048576,+D$4)/3),(F524+1),"")</f>
        <v/>
      </c>
      <c r="G525" s="9" t="str">
        <f>IFERROR(IF((COUNTIF('Faculty Dep Info'!C$3:C$1048576,"FA")/3)&gt;0,INDEX('Faculty Dep Info'!C$3:F$268,(MATCH(D$4,'Faculty Dep Info'!C$3:C$1048576,0)+((F525-1)*3)),2),""),"")</f>
        <v/>
      </c>
    </row>
    <row r="526" spans="6:7" x14ac:dyDescent="0.25">
      <c r="F526" s="9" t="str">
        <f>IF(F525&lt;(COUNTIF('Faculty Dep Info'!C$3:C$1048576,+D$4)/3),(F525+1),"")</f>
        <v/>
      </c>
      <c r="G526" s="9" t="str">
        <f>IFERROR(IF((COUNTIF('Faculty Dep Info'!C$3:C$1048576,"FA")/3)&gt;0,INDEX('Faculty Dep Info'!C$3:F$268,(MATCH(D$4,'Faculty Dep Info'!C$3:C$1048576,0)+((F526-1)*3)),2),""),"")</f>
        <v/>
      </c>
    </row>
    <row r="527" spans="6:7" x14ac:dyDescent="0.25">
      <c r="F527" s="9" t="str">
        <f>IF(F526&lt;(COUNTIF('Faculty Dep Info'!C$3:C$1048576,+D$4)/3),(F526+1),"")</f>
        <v/>
      </c>
      <c r="G527" s="9" t="str">
        <f>IFERROR(IF((COUNTIF('Faculty Dep Info'!C$3:C$1048576,"FA")/3)&gt;0,INDEX('Faculty Dep Info'!C$3:F$268,(MATCH(D$4,'Faculty Dep Info'!C$3:C$1048576,0)+((F527-1)*3)),2),""),"")</f>
        <v/>
      </c>
    </row>
    <row r="528" spans="6:7" x14ac:dyDescent="0.25">
      <c r="F528" s="9" t="str">
        <f>IF(F527&lt;(COUNTIF('Faculty Dep Info'!C$3:C$1048576,+D$4)/3),(F527+1),"")</f>
        <v/>
      </c>
      <c r="G528" s="9" t="str">
        <f>IFERROR(IF((COUNTIF('Faculty Dep Info'!C$3:C$1048576,"FA")/3)&gt;0,INDEX('Faculty Dep Info'!C$3:F$268,(MATCH(D$4,'Faculty Dep Info'!C$3:C$1048576,0)+((F528-1)*3)),2),""),"")</f>
        <v/>
      </c>
    </row>
    <row r="529" spans="6:7" x14ac:dyDescent="0.25">
      <c r="F529" s="9" t="str">
        <f>IF(F528&lt;(COUNTIF('Faculty Dep Info'!C$3:C$1048576,+D$4)/3),(F528+1),"")</f>
        <v/>
      </c>
      <c r="G529" s="9" t="str">
        <f>IFERROR(IF((COUNTIF('Faculty Dep Info'!C$3:C$1048576,"FA")/3)&gt;0,INDEX('Faculty Dep Info'!C$3:F$268,(MATCH(D$4,'Faculty Dep Info'!C$3:C$1048576,0)+((F529-1)*3)),2),""),"")</f>
        <v/>
      </c>
    </row>
    <row r="530" spans="6:7" x14ac:dyDescent="0.25">
      <c r="F530" s="9" t="str">
        <f>IF(F529&lt;(COUNTIF('Faculty Dep Info'!C$3:C$1048576,+D$4)/3),(F529+1),"")</f>
        <v/>
      </c>
      <c r="G530" s="9" t="str">
        <f>IFERROR(IF((COUNTIF('Faculty Dep Info'!C$3:C$1048576,"FA")/3)&gt;0,INDEX('Faculty Dep Info'!C$3:F$268,(MATCH(D$4,'Faculty Dep Info'!C$3:C$1048576,0)+((F530-1)*3)),2),""),"")</f>
        <v/>
      </c>
    </row>
    <row r="531" spans="6:7" x14ac:dyDescent="0.25">
      <c r="F531" s="9" t="str">
        <f>IF(F530&lt;(COUNTIF('Faculty Dep Info'!C$3:C$1048576,+D$4)/3),(F530+1),"")</f>
        <v/>
      </c>
      <c r="G531" s="9" t="str">
        <f>IFERROR(IF((COUNTIF('Faculty Dep Info'!C$3:C$1048576,"FA")/3)&gt;0,INDEX('Faculty Dep Info'!C$3:F$268,(MATCH(D$4,'Faculty Dep Info'!C$3:C$1048576,0)+((F531-1)*3)),2),""),"")</f>
        <v/>
      </c>
    </row>
    <row r="532" spans="6:7" x14ac:dyDescent="0.25">
      <c r="F532" s="9" t="str">
        <f>IF(F531&lt;(COUNTIF('Faculty Dep Info'!C$3:C$1048576,+D$4)/3),(F531+1),"")</f>
        <v/>
      </c>
      <c r="G532" s="9" t="str">
        <f>IFERROR(IF((COUNTIF('Faculty Dep Info'!C$3:C$1048576,"FA")/3)&gt;0,INDEX('Faculty Dep Info'!C$3:F$268,(MATCH(D$4,'Faculty Dep Info'!C$3:C$1048576,0)+((F532-1)*3)),2),""),"")</f>
        <v/>
      </c>
    </row>
    <row r="533" spans="6:7" x14ac:dyDescent="0.25">
      <c r="F533" s="9" t="str">
        <f>IF(F532&lt;(COUNTIF('Faculty Dep Info'!C$3:C$1048576,+D$4)/3),(F532+1),"")</f>
        <v/>
      </c>
      <c r="G533" s="9" t="str">
        <f>IFERROR(IF((COUNTIF('Faculty Dep Info'!C$3:C$1048576,"FA")/3)&gt;0,INDEX('Faculty Dep Info'!C$3:F$268,(MATCH(D$4,'Faculty Dep Info'!C$3:C$1048576,0)+((F533-1)*3)),2),""),"")</f>
        <v/>
      </c>
    </row>
    <row r="534" spans="6:7" x14ac:dyDescent="0.25">
      <c r="F534" s="9" t="str">
        <f>IF(F533&lt;(COUNTIF('Faculty Dep Info'!C$3:C$1048576,+D$4)/3),(F533+1),"")</f>
        <v/>
      </c>
      <c r="G534" s="9" t="str">
        <f>IFERROR(IF((COUNTIF('Faculty Dep Info'!C$3:C$1048576,"FA")/3)&gt;0,INDEX('Faculty Dep Info'!C$3:F$268,(MATCH(D$4,'Faculty Dep Info'!C$3:C$1048576,0)+((F534-1)*3)),2),""),"")</f>
        <v/>
      </c>
    </row>
    <row r="535" spans="6:7" x14ac:dyDescent="0.25">
      <c r="F535" s="9" t="str">
        <f>IF(F534&lt;(COUNTIF('Faculty Dep Info'!C$3:C$1048576,+D$4)/3),(F534+1),"")</f>
        <v/>
      </c>
      <c r="G535" s="9" t="str">
        <f>IFERROR(IF((COUNTIF('Faculty Dep Info'!C$3:C$1048576,"FA")/3)&gt;0,INDEX('Faculty Dep Info'!C$3:F$268,(MATCH(D$4,'Faculty Dep Info'!C$3:C$1048576,0)+((F535-1)*3)),2),""),"")</f>
        <v/>
      </c>
    </row>
    <row r="536" spans="6:7" x14ac:dyDescent="0.25">
      <c r="F536" s="9" t="str">
        <f>IF(F535&lt;(COUNTIF('Faculty Dep Info'!C$3:C$1048576,+D$4)/3),(F535+1),"")</f>
        <v/>
      </c>
      <c r="G536" s="9" t="str">
        <f>IFERROR(IF((COUNTIF('Faculty Dep Info'!C$3:C$1048576,"FA")/3)&gt;0,INDEX('Faculty Dep Info'!C$3:F$268,(MATCH(D$4,'Faculty Dep Info'!C$3:C$1048576,0)+((F536-1)*3)),2),""),"")</f>
        <v/>
      </c>
    </row>
    <row r="537" spans="6:7" x14ac:dyDescent="0.25">
      <c r="F537" s="9" t="str">
        <f>IF(F536&lt;(COUNTIF('Faculty Dep Info'!C$3:C$1048576,+D$4)/3),(F536+1),"")</f>
        <v/>
      </c>
      <c r="G537" s="9" t="str">
        <f>IFERROR(IF((COUNTIF('Faculty Dep Info'!C$3:C$1048576,"FA")/3)&gt;0,INDEX('Faculty Dep Info'!C$3:F$268,(MATCH(D$4,'Faculty Dep Info'!C$3:C$1048576,0)+((F537-1)*3)),2),""),"")</f>
        <v/>
      </c>
    </row>
    <row r="538" spans="6:7" x14ac:dyDescent="0.25">
      <c r="F538" s="9" t="str">
        <f>IF(F537&lt;(COUNTIF('Faculty Dep Info'!C$3:C$1048576,+D$4)/3),(F537+1),"")</f>
        <v/>
      </c>
      <c r="G538" s="9" t="str">
        <f>IFERROR(IF((COUNTIF('Faculty Dep Info'!C$3:C$1048576,"FA")/3)&gt;0,INDEX('Faculty Dep Info'!C$3:F$268,(MATCH(D$4,'Faculty Dep Info'!C$3:C$1048576,0)+((F538-1)*3)),2),""),"")</f>
        <v/>
      </c>
    </row>
    <row r="539" spans="6:7" x14ac:dyDescent="0.25">
      <c r="F539" s="9" t="str">
        <f>IF(F538&lt;(COUNTIF('Faculty Dep Info'!C$3:C$1048576,+D$4)/3),(F538+1),"")</f>
        <v/>
      </c>
      <c r="G539" s="9" t="str">
        <f>IFERROR(IF((COUNTIF('Faculty Dep Info'!C$3:C$1048576,"FA")/3)&gt;0,INDEX('Faculty Dep Info'!C$3:F$268,(MATCH(D$4,'Faculty Dep Info'!C$3:C$1048576,0)+((F539-1)*3)),2),""),"")</f>
        <v/>
      </c>
    </row>
    <row r="540" spans="6:7" x14ac:dyDescent="0.25">
      <c r="F540" s="9" t="str">
        <f>IF(F539&lt;(COUNTIF('Faculty Dep Info'!C$3:C$1048576,+D$4)/3),(F539+1),"")</f>
        <v/>
      </c>
      <c r="G540" s="9" t="str">
        <f>IFERROR(IF((COUNTIF('Faculty Dep Info'!C$3:C$1048576,"FA")/3)&gt;0,INDEX('Faculty Dep Info'!C$3:F$268,(MATCH(D$4,'Faculty Dep Info'!C$3:C$1048576,0)+((F540-1)*3)),2),""),"")</f>
        <v/>
      </c>
    </row>
    <row r="541" spans="6:7" x14ac:dyDescent="0.25">
      <c r="F541" s="9" t="str">
        <f>IF(F540&lt;(COUNTIF('Faculty Dep Info'!C$3:C$1048576,+D$4)/3),(F540+1),"")</f>
        <v/>
      </c>
      <c r="G541" s="9" t="str">
        <f>IFERROR(IF((COUNTIF('Faculty Dep Info'!C$3:C$1048576,"FA")/3)&gt;0,INDEX('Faculty Dep Info'!C$3:F$268,(MATCH(D$4,'Faculty Dep Info'!C$3:C$1048576,0)+((F541-1)*3)),2),""),"")</f>
        <v/>
      </c>
    </row>
    <row r="542" spans="6:7" x14ac:dyDescent="0.25">
      <c r="F542" s="9" t="str">
        <f>IF(F541&lt;(COUNTIF('Faculty Dep Info'!C$3:C$1048576,+D$4)/3),(F541+1),"")</f>
        <v/>
      </c>
      <c r="G542" s="9" t="str">
        <f>IFERROR(IF((COUNTIF('Faculty Dep Info'!C$3:C$1048576,"FA")/3)&gt;0,INDEX('Faculty Dep Info'!C$3:F$268,(MATCH(D$4,'Faculty Dep Info'!C$3:C$1048576,0)+((F542-1)*3)),2),""),"")</f>
        <v/>
      </c>
    </row>
    <row r="543" spans="6:7" x14ac:dyDescent="0.25">
      <c r="F543" s="9" t="str">
        <f>IF(F542&lt;(COUNTIF('Faculty Dep Info'!C$3:C$1048576,+D$4)/3),(F542+1),"")</f>
        <v/>
      </c>
      <c r="G543" s="9" t="str">
        <f>IFERROR(IF((COUNTIF('Faculty Dep Info'!C$3:C$1048576,"FA")/3)&gt;0,INDEX('Faculty Dep Info'!C$3:F$268,(MATCH(D$4,'Faculty Dep Info'!C$3:C$1048576,0)+((F543-1)*3)),2),""),"")</f>
        <v/>
      </c>
    </row>
    <row r="544" spans="6:7" x14ac:dyDescent="0.25">
      <c r="F544" s="9" t="str">
        <f>IF(F543&lt;(COUNTIF('Faculty Dep Info'!C$3:C$1048576,+D$4)/3),(F543+1),"")</f>
        <v/>
      </c>
      <c r="G544" s="9" t="str">
        <f>IFERROR(IF((COUNTIF('Faculty Dep Info'!C$3:C$1048576,"FA")/3)&gt;0,INDEX('Faculty Dep Info'!C$3:F$268,(MATCH(D$4,'Faculty Dep Info'!C$3:C$1048576,0)+((F544-1)*3)),2),""),"")</f>
        <v/>
      </c>
    </row>
    <row r="545" spans="6:7" x14ac:dyDescent="0.25">
      <c r="F545" s="9" t="str">
        <f>IF(F544&lt;(COUNTIF('Faculty Dep Info'!C$3:C$1048576,+D$4)/3),(F544+1),"")</f>
        <v/>
      </c>
      <c r="G545" s="9" t="str">
        <f>IFERROR(IF((COUNTIF('Faculty Dep Info'!C$3:C$1048576,"FA")/3)&gt;0,INDEX('Faculty Dep Info'!C$3:F$268,(MATCH(D$4,'Faculty Dep Info'!C$3:C$1048576,0)+((F545-1)*3)),2),""),"")</f>
        <v/>
      </c>
    </row>
    <row r="546" spans="6:7" x14ac:dyDescent="0.25">
      <c r="F546" s="9" t="str">
        <f>IF(F545&lt;(COUNTIF('Faculty Dep Info'!C$3:C$1048576,+D$4)/3),(F545+1),"")</f>
        <v/>
      </c>
      <c r="G546" s="9" t="str">
        <f>IFERROR(IF((COUNTIF('Faculty Dep Info'!C$3:C$1048576,"FA")/3)&gt;0,INDEX('Faculty Dep Info'!C$3:F$268,(MATCH(D$4,'Faculty Dep Info'!C$3:C$1048576,0)+((F546-1)*3)),2),""),"")</f>
        <v/>
      </c>
    </row>
    <row r="547" spans="6:7" x14ac:dyDescent="0.25">
      <c r="F547" s="9" t="str">
        <f>IF(F546&lt;(COUNTIF('Faculty Dep Info'!C$3:C$1048576,+D$4)/3),(F546+1),"")</f>
        <v/>
      </c>
      <c r="G547" s="9" t="str">
        <f>IFERROR(IF((COUNTIF('Faculty Dep Info'!C$3:C$1048576,"FA")/3)&gt;0,INDEX('Faculty Dep Info'!C$3:F$268,(MATCH(D$4,'Faculty Dep Info'!C$3:C$1048576,0)+((F547-1)*3)),2),""),"")</f>
        <v/>
      </c>
    </row>
    <row r="548" spans="6:7" x14ac:dyDescent="0.25">
      <c r="F548" s="9" t="str">
        <f>IF(F547&lt;(COUNTIF('Faculty Dep Info'!C$3:C$1048576,+D$4)/3),(F547+1),"")</f>
        <v/>
      </c>
      <c r="G548" s="9" t="str">
        <f>IFERROR(IF((COUNTIF('Faculty Dep Info'!C$3:C$1048576,"FA")/3)&gt;0,INDEX('Faculty Dep Info'!C$3:F$268,(MATCH(D$4,'Faculty Dep Info'!C$3:C$1048576,0)+((F548-1)*3)),2),""),"")</f>
        <v/>
      </c>
    </row>
    <row r="549" spans="6:7" x14ac:dyDescent="0.25">
      <c r="F549" s="9" t="str">
        <f>IF(F548&lt;(COUNTIF('Faculty Dep Info'!C$3:C$1048576,+D$4)/3),(F548+1),"")</f>
        <v/>
      </c>
      <c r="G549" s="9" t="str">
        <f>IFERROR(IF((COUNTIF('Faculty Dep Info'!C$3:C$1048576,"FA")/3)&gt;0,INDEX('Faculty Dep Info'!C$3:F$268,(MATCH(D$4,'Faculty Dep Info'!C$3:C$1048576,0)+((F549-1)*3)),2),""),"")</f>
        <v/>
      </c>
    </row>
    <row r="550" spans="6:7" x14ac:dyDescent="0.25">
      <c r="F550" s="9" t="str">
        <f>IF(F549&lt;(COUNTIF('Faculty Dep Info'!C$3:C$1048576,+D$4)/3),(F549+1),"")</f>
        <v/>
      </c>
      <c r="G550" s="9" t="str">
        <f>IFERROR(IF((COUNTIF('Faculty Dep Info'!C$3:C$1048576,"FA")/3)&gt;0,INDEX('Faculty Dep Info'!C$3:F$268,(MATCH(D$4,'Faculty Dep Info'!C$3:C$1048576,0)+((F550-1)*3)),2),""),"")</f>
        <v/>
      </c>
    </row>
    <row r="551" spans="6:7" x14ac:dyDescent="0.25">
      <c r="F551" s="9" t="str">
        <f>IF(F550&lt;(COUNTIF('Faculty Dep Info'!C$3:C$1048576,+D$4)/3),(F550+1),"")</f>
        <v/>
      </c>
      <c r="G551" s="9" t="str">
        <f>IFERROR(IF((COUNTIF('Faculty Dep Info'!C$3:C$1048576,"FA")/3)&gt;0,INDEX('Faculty Dep Info'!C$3:F$268,(MATCH(D$4,'Faculty Dep Info'!C$3:C$1048576,0)+((F551-1)*3)),2),""),"")</f>
        <v/>
      </c>
    </row>
    <row r="552" spans="6:7" x14ac:dyDescent="0.25">
      <c r="F552" s="9" t="str">
        <f>IF(F551&lt;(COUNTIF('Faculty Dep Info'!C$3:C$1048576,+D$4)/3),(F551+1),"")</f>
        <v/>
      </c>
      <c r="G552" s="9" t="str">
        <f>IFERROR(IF((COUNTIF('Faculty Dep Info'!C$3:C$1048576,"FA")/3)&gt;0,INDEX('Faculty Dep Info'!C$3:F$268,(MATCH(D$4,'Faculty Dep Info'!C$3:C$1048576,0)+((F552-1)*3)),2),""),"")</f>
        <v/>
      </c>
    </row>
    <row r="553" spans="6:7" x14ac:dyDescent="0.25">
      <c r="F553" s="9" t="str">
        <f>IF(F552&lt;(COUNTIF('Faculty Dep Info'!C$3:C$1048576,+D$4)/3),(F552+1),"")</f>
        <v/>
      </c>
      <c r="G553" s="9" t="str">
        <f>IFERROR(IF((COUNTIF('Faculty Dep Info'!C$3:C$1048576,"FA")/3)&gt;0,INDEX('Faculty Dep Info'!C$3:F$268,(MATCH(D$4,'Faculty Dep Info'!C$3:C$1048576,0)+((F553-1)*3)),2),""),"")</f>
        <v/>
      </c>
    </row>
    <row r="554" spans="6:7" x14ac:dyDescent="0.25">
      <c r="F554" s="9" t="str">
        <f>IF(F553&lt;(COUNTIF('Faculty Dep Info'!C$3:C$1048576,+D$4)/3),(F553+1),"")</f>
        <v/>
      </c>
      <c r="G554" s="9" t="str">
        <f>IFERROR(IF((COUNTIF('Faculty Dep Info'!C$3:C$1048576,"FA")/3)&gt;0,INDEX('Faculty Dep Info'!C$3:F$268,(MATCH(D$4,'Faculty Dep Info'!C$3:C$1048576,0)+((F554-1)*3)),2),""),"")</f>
        <v/>
      </c>
    </row>
    <row r="555" spans="6:7" x14ac:dyDescent="0.25">
      <c r="F555" s="9" t="str">
        <f>IF(F554&lt;(COUNTIF('Faculty Dep Info'!C$3:C$1048576,+D$4)/3),(F554+1),"")</f>
        <v/>
      </c>
      <c r="G555" s="9" t="str">
        <f>IFERROR(IF((COUNTIF('Faculty Dep Info'!C$3:C$1048576,"FA")/3)&gt;0,INDEX('Faculty Dep Info'!C$3:F$268,(MATCH(D$4,'Faculty Dep Info'!C$3:C$1048576,0)+((F555-1)*3)),2),""),"")</f>
        <v/>
      </c>
    </row>
    <row r="556" spans="6:7" x14ac:dyDescent="0.25">
      <c r="F556" s="9" t="str">
        <f>IF(F555&lt;(COUNTIF('Faculty Dep Info'!C$3:C$1048576,+D$4)/3),(F555+1),"")</f>
        <v/>
      </c>
      <c r="G556" s="9" t="str">
        <f>IFERROR(IF((COUNTIF('Faculty Dep Info'!C$3:C$1048576,"FA")/3)&gt;0,INDEX('Faculty Dep Info'!C$3:F$268,(MATCH(D$4,'Faculty Dep Info'!C$3:C$1048576,0)+((F556-1)*3)),2),""),"")</f>
        <v/>
      </c>
    </row>
    <row r="557" spans="6:7" x14ac:dyDescent="0.25">
      <c r="F557" s="9" t="str">
        <f>IF(F556&lt;(COUNTIF('Faculty Dep Info'!C$3:C$1048576,+D$4)/3),(F556+1),"")</f>
        <v/>
      </c>
      <c r="G557" s="9" t="str">
        <f>IFERROR(IF((COUNTIF('Faculty Dep Info'!C$3:C$1048576,"FA")/3)&gt;0,INDEX('Faculty Dep Info'!C$3:F$268,(MATCH(D$4,'Faculty Dep Info'!C$3:C$1048576,0)+((F557-1)*3)),2),""),"")</f>
        <v/>
      </c>
    </row>
    <row r="558" spans="6:7" x14ac:dyDescent="0.25">
      <c r="F558" s="9" t="str">
        <f>IF(F557&lt;(COUNTIF('Faculty Dep Info'!C$3:C$1048576,+D$4)/3),(F557+1),"")</f>
        <v/>
      </c>
      <c r="G558" s="9" t="str">
        <f>IFERROR(IF((COUNTIF('Faculty Dep Info'!C$3:C$1048576,"FA")/3)&gt;0,INDEX('Faculty Dep Info'!C$3:F$268,(MATCH(D$4,'Faculty Dep Info'!C$3:C$1048576,0)+((F558-1)*3)),2),""),"")</f>
        <v/>
      </c>
    </row>
    <row r="559" spans="6:7" x14ac:dyDescent="0.25">
      <c r="F559" s="9" t="str">
        <f>IF(F558&lt;(COUNTIF('Faculty Dep Info'!C$3:C$1048576,+D$4)/3),(F558+1),"")</f>
        <v/>
      </c>
      <c r="G559" s="9" t="str">
        <f>IFERROR(IF((COUNTIF('Faculty Dep Info'!C$3:C$1048576,"FA")/3)&gt;0,INDEX('Faculty Dep Info'!C$3:F$268,(MATCH(D$4,'Faculty Dep Info'!C$3:C$1048576,0)+((F559-1)*3)),2),""),"")</f>
        <v/>
      </c>
    </row>
    <row r="560" spans="6:7" x14ac:dyDescent="0.25">
      <c r="F560" s="9" t="str">
        <f>IF(F559&lt;(COUNTIF('Faculty Dep Info'!C$3:C$1048576,+D$4)/3),(F559+1),"")</f>
        <v/>
      </c>
      <c r="G560" s="9" t="str">
        <f>IFERROR(IF((COUNTIF('Faculty Dep Info'!C$3:C$1048576,"FA")/3)&gt;0,INDEX('Faculty Dep Info'!C$3:F$268,(MATCH(D$4,'Faculty Dep Info'!C$3:C$1048576,0)+((F560-1)*3)),2),""),"")</f>
        <v/>
      </c>
    </row>
    <row r="561" spans="6:7" x14ac:dyDescent="0.25">
      <c r="F561" s="9" t="str">
        <f>IF(F560&lt;(COUNTIF('Faculty Dep Info'!C$3:C$1048576,+D$4)/3),(F560+1),"")</f>
        <v/>
      </c>
      <c r="G561" s="9" t="str">
        <f>IFERROR(IF((COUNTIF('Faculty Dep Info'!C$3:C$1048576,"FA")/3)&gt;0,INDEX('Faculty Dep Info'!C$3:F$268,(MATCH(D$4,'Faculty Dep Info'!C$3:C$1048576,0)+((F561-1)*3)),2),""),"")</f>
        <v/>
      </c>
    </row>
    <row r="562" spans="6:7" x14ac:dyDescent="0.25">
      <c r="F562" s="9" t="str">
        <f>IF(F561&lt;(COUNTIF('Faculty Dep Info'!C$3:C$1048576,+D$4)/3),(F561+1),"")</f>
        <v/>
      </c>
      <c r="G562" s="9" t="str">
        <f>IFERROR(IF((COUNTIF('Faculty Dep Info'!C$3:C$1048576,"FA")/3)&gt;0,INDEX('Faculty Dep Info'!C$3:F$268,(MATCH(D$4,'Faculty Dep Info'!C$3:C$1048576,0)+((F562-1)*3)),2),""),"")</f>
        <v/>
      </c>
    </row>
    <row r="563" spans="6:7" x14ac:dyDescent="0.25">
      <c r="F563" s="9" t="str">
        <f>IF(F562&lt;(COUNTIF('Faculty Dep Info'!C$3:C$1048576,+D$4)/3),(F562+1),"")</f>
        <v/>
      </c>
      <c r="G563" s="9" t="str">
        <f>IFERROR(IF((COUNTIF('Faculty Dep Info'!C$3:C$1048576,"FA")/3)&gt;0,INDEX('Faculty Dep Info'!C$3:F$268,(MATCH(D$4,'Faculty Dep Info'!C$3:C$1048576,0)+((F563-1)*3)),2),""),"")</f>
        <v/>
      </c>
    </row>
    <row r="564" spans="6:7" x14ac:dyDescent="0.25">
      <c r="F564" s="9" t="str">
        <f>IF(F563&lt;(COUNTIF('Faculty Dep Info'!C$3:C$1048576,+D$4)/3),(F563+1),"")</f>
        <v/>
      </c>
      <c r="G564" s="9" t="str">
        <f>IFERROR(IF((COUNTIF('Faculty Dep Info'!C$3:C$1048576,"FA")/3)&gt;0,INDEX('Faculty Dep Info'!C$3:F$268,(MATCH(D$4,'Faculty Dep Info'!C$3:C$1048576,0)+((F564-1)*3)),2),""),"")</f>
        <v/>
      </c>
    </row>
    <row r="565" spans="6:7" x14ac:dyDescent="0.25">
      <c r="F565" s="9" t="str">
        <f>IF(F564&lt;(COUNTIF('Faculty Dep Info'!C$3:C$1048576,+D$4)/3),(F564+1),"")</f>
        <v/>
      </c>
      <c r="G565" s="9" t="str">
        <f>IFERROR(IF((COUNTIF('Faculty Dep Info'!C$3:C$1048576,"FA")/3)&gt;0,INDEX('Faculty Dep Info'!C$3:F$268,(MATCH(D$4,'Faculty Dep Info'!C$3:C$1048576,0)+((F565-1)*3)),2),""),"")</f>
        <v/>
      </c>
    </row>
    <row r="566" spans="6:7" x14ac:dyDescent="0.25">
      <c r="F566" s="9" t="str">
        <f>IF(F565&lt;(COUNTIF('Faculty Dep Info'!C$3:C$1048576,+D$4)/3),(F565+1),"")</f>
        <v/>
      </c>
      <c r="G566" s="9" t="str">
        <f>IFERROR(IF((COUNTIF('Faculty Dep Info'!C$3:C$1048576,"FA")/3)&gt;0,INDEX('Faculty Dep Info'!C$3:F$268,(MATCH(D$4,'Faculty Dep Info'!C$3:C$1048576,0)+((F566-1)*3)),2),""),"")</f>
        <v/>
      </c>
    </row>
    <row r="567" spans="6:7" x14ac:dyDescent="0.25">
      <c r="F567" s="9" t="str">
        <f>IF(F566&lt;(COUNTIF('Faculty Dep Info'!C$3:C$1048576,+D$4)/3),(F566+1),"")</f>
        <v/>
      </c>
      <c r="G567" s="9" t="str">
        <f>IFERROR(IF((COUNTIF('Faculty Dep Info'!C$3:C$1048576,"FA")/3)&gt;0,INDEX('Faculty Dep Info'!C$3:F$268,(MATCH(D$4,'Faculty Dep Info'!C$3:C$1048576,0)+((F567-1)*3)),2),""),"")</f>
        <v/>
      </c>
    </row>
    <row r="568" spans="6:7" x14ac:dyDescent="0.25">
      <c r="F568" s="9" t="str">
        <f>IF(F567&lt;(COUNTIF('Faculty Dep Info'!C$3:C$1048576,+D$4)/3),(F567+1),"")</f>
        <v/>
      </c>
      <c r="G568" s="9" t="str">
        <f>IFERROR(IF((COUNTIF('Faculty Dep Info'!C$3:C$1048576,"FA")/3)&gt;0,INDEX('Faculty Dep Info'!C$3:F$268,(MATCH(D$4,'Faculty Dep Info'!C$3:C$1048576,0)+((F568-1)*3)),2),""),"")</f>
        <v/>
      </c>
    </row>
    <row r="569" spans="6:7" x14ac:dyDescent="0.25">
      <c r="F569" s="9" t="str">
        <f>IF(F568&lt;(COUNTIF('Faculty Dep Info'!C$3:C$1048576,+D$4)/3),(F568+1),"")</f>
        <v/>
      </c>
      <c r="G569" s="9" t="str">
        <f>IFERROR(IF((COUNTIF('Faculty Dep Info'!C$3:C$1048576,"FA")/3)&gt;0,INDEX('Faculty Dep Info'!C$3:F$268,(MATCH(D$4,'Faculty Dep Info'!C$3:C$1048576,0)+((F569-1)*3)),2),""),"")</f>
        <v/>
      </c>
    </row>
    <row r="570" spans="6:7" x14ac:dyDescent="0.25">
      <c r="F570" s="9" t="str">
        <f>IF(F569&lt;(COUNTIF('Faculty Dep Info'!C$3:C$1048576,+D$4)/3),(F569+1),"")</f>
        <v/>
      </c>
      <c r="G570" s="9" t="str">
        <f>IFERROR(IF((COUNTIF('Faculty Dep Info'!C$3:C$1048576,"FA")/3)&gt;0,INDEX('Faculty Dep Info'!C$3:F$268,(MATCH(D$4,'Faculty Dep Info'!C$3:C$1048576,0)+((F570-1)*3)),2),""),"")</f>
        <v/>
      </c>
    </row>
    <row r="571" spans="6:7" x14ac:dyDescent="0.25">
      <c r="F571" s="9" t="str">
        <f>IF(F570&lt;(COUNTIF('Faculty Dep Info'!C$3:C$1048576,+D$4)/3),(F570+1),"")</f>
        <v/>
      </c>
      <c r="G571" s="9" t="str">
        <f>IFERROR(IF((COUNTIF('Faculty Dep Info'!C$3:C$1048576,"FA")/3)&gt;0,INDEX('Faculty Dep Info'!C$3:F$268,(MATCH(D$4,'Faculty Dep Info'!C$3:C$1048576,0)+((F571-1)*3)),2),""),"")</f>
        <v/>
      </c>
    </row>
    <row r="572" spans="6:7" x14ac:dyDescent="0.25">
      <c r="F572" s="9" t="str">
        <f>IF(F571&lt;(COUNTIF('Faculty Dep Info'!C$3:C$1048576,+D$4)/3),(F571+1),"")</f>
        <v/>
      </c>
      <c r="G572" s="9" t="str">
        <f>IFERROR(IF((COUNTIF('Faculty Dep Info'!C$3:C$1048576,"FA")/3)&gt;0,INDEX('Faculty Dep Info'!C$3:F$268,(MATCH(D$4,'Faculty Dep Info'!C$3:C$1048576,0)+((F572-1)*3)),2),""),"")</f>
        <v/>
      </c>
    </row>
    <row r="573" spans="6:7" x14ac:dyDescent="0.25">
      <c r="F573" s="9" t="str">
        <f>IF(F572&lt;(COUNTIF('Faculty Dep Info'!C$3:C$1048576,+D$4)/3),(F572+1),"")</f>
        <v/>
      </c>
      <c r="G573" s="9" t="str">
        <f>IFERROR(IF((COUNTIF('Faculty Dep Info'!C$3:C$1048576,"FA")/3)&gt;0,INDEX('Faculty Dep Info'!C$3:F$268,(MATCH(D$4,'Faculty Dep Info'!C$3:C$1048576,0)+((F573-1)*3)),2),""),"")</f>
        <v/>
      </c>
    </row>
    <row r="574" spans="6:7" x14ac:dyDescent="0.25">
      <c r="F574" s="9" t="str">
        <f>IF(F573&lt;(COUNTIF('Faculty Dep Info'!C$3:C$1048576,+D$4)/3),(F573+1),"")</f>
        <v/>
      </c>
      <c r="G574" s="9" t="str">
        <f>IFERROR(IF((COUNTIF('Faculty Dep Info'!C$3:C$1048576,"FA")/3)&gt;0,INDEX('Faculty Dep Info'!C$3:F$268,(MATCH(D$4,'Faculty Dep Info'!C$3:C$1048576,0)+((F574-1)*3)),2),""),"")</f>
        <v/>
      </c>
    </row>
    <row r="575" spans="6:7" x14ac:dyDescent="0.25">
      <c r="F575" s="9" t="str">
        <f>IF(F574&lt;(COUNTIF('Faculty Dep Info'!C$3:C$1048576,+D$4)/3),(F574+1),"")</f>
        <v/>
      </c>
      <c r="G575" s="9" t="str">
        <f>IFERROR(IF((COUNTIF('Faculty Dep Info'!C$3:C$1048576,"FA")/3)&gt;0,INDEX('Faculty Dep Info'!C$3:F$268,(MATCH(D$4,'Faculty Dep Info'!C$3:C$1048576,0)+((F575-1)*3)),2),""),"")</f>
        <v/>
      </c>
    </row>
    <row r="576" spans="6:7" x14ac:dyDescent="0.25">
      <c r="F576" s="9" t="str">
        <f>IF(F575&lt;(COUNTIF('Faculty Dep Info'!C$3:C$1048576,+D$4)/3),(F575+1),"")</f>
        <v/>
      </c>
      <c r="G576" s="9" t="str">
        <f>IFERROR(IF((COUNTIF('Faculty Dep Info'!C$3:C$1048576,"FA")/3)&gt;0,INDEX('Faculty Dep Info'!C$3:F$268,(MATCH(D$4,'Faculty Dep Info'!C$3:C$1048576,0)+((F576-1)*3)),2),""),"")</f>
        <v/>
      </c>
    </row>
    <row r="577" spans="6:7" x14ac:dyDescent="0.25">
      <c r="F577" s="9" t="str">
        <f>IF(F576&lt;(COUNTIF('Faculty Dep Info'!C$3:C$1048576,+D$4)/3),(F576+1),"")</f>
        <v/>
      </c>
      <c r="G577" s="9" t="str">
        <f>IFERROR(IF((COUNTIF('Faculty Dep Info'!C$3:C$1048576,"FA")/3)&gt;0,INDEX('Faculty Dep Info'!C$3:F$268,(MATCH(D$4,'Faculty Dep Info'!C$3:C$1048576,0)+((F577-1)*3)),2),""),"")</f>
        <v/>
      </c>
    </row>
    <row r="578" spans="6:7" x14ac:dyDescent="0.25">
      <c r="F578" s="9" t="str">
        <f>IF(F577&lt;(COUNTIF('Faculty Dep Info'!C$3:C$1048576,+D$4)/3),(F577+1),"")</f>
        <v/>
      </c>
      <c r="G578" s="9" t="str">
        <f>IFERROR(IF((COUNTIF('Faculty Dep Info'!C$3:C$1048576,"FA")/3)&gt;0,INDEX('Faculty Dep Info'!C$3:F$268,(MATCH(D$4,'Faculty Dep Info'!C$3:C$1048576,0)+((F578-1)*3)),2),""),"")</f>
        <v/>
      </c>
    </row>
    <row r="579" spans="6:7" x14ac:dyDescent="0.25">
      <c r="F579" s="9" t="str">
        <f>IF(F578&lt;(COUNTIF('Faculty Dep Info'!C$3:C$1048576,+D$4)/3),(F578+1),"")</f>
        <v/>
      </c>
      <c r="G579" s="9" t="str">
        <f>IFERROR(IF((COUNTIF('Faculty Dep Info'!C$3:C$1048576,"FA")/3)&gt;0,INDEX('Faculty Dep Info'!C$3:F$268,(MATCH(D$4,'Faculty Dep Info'!C$3:C$1048576,0)+((F579-1)*3)),2),""),"")</f>
        <v/>
      </c>
    </row>
    <row r="580" spans="6:7" x14ac:dyDescent="0.25">
      <c r="F580" s="9" t="str">
        <f>IF(F579&lt;(COUNTIF('Faculty Dep Info'!C$3:C$1048576,+D$4)/3),(F579+1),"")</f>
        <v/>
      </c>
      <c r="G580" s="9" t="str">
        <f>IFERROR(IF((COUNTIF('Faculty Dep Info'!C$3:C$1048576,"FA")/3)&gt;0,INDEX('Faculty Dep Info'!C$3:F$268,(MATCH(D$4,'Faculty Dep Info'!C$3:C$1048576,0)+((F580-1)*3)),2),""),"")</f>
        <v/>
      </c>
    </row>
    <row r="581" spans="6:7" x14ac:dyDescent="0.25">
      <c r="F581" s="9" t="str">
        <f>IF(F580&lt;(COUNTIF('Faculty Dep Info'!C$3:C$1048576,+D$4)/3),(F580+1),"")</f>
        <v/>
      </c>
      <c r="G581" s="9" t="str">
        <f>IFERROR(IF((COUNTIF('Faculty Dep Info'!C$3:C$1048576,"FA")/3)&gt;0,INDEX('Faculty Dep Info'!C$3:F$268,(MATCH(D$4,'Faculty Dep Info'!C$3:C$1048576,0)+((F581-1)*3)),2),""),"")</f>
        <v/>
      </c>
    </row>
    <row r="582" spans="6:7" x14ac:dyDescent="0.25">
      <c r="F582" s="9" t="str">
        <f>IF(F581&lt;(COUNTIF('Faculty Dep Info'!C$3:C$1048576,+D$4)/3),(F581+1),"")</f>
        <v/>
      </c>
      <c r="G582" s="9" t="str">
        <f>IFERROR(IF((COUNTIF('Faculty Dep Info'!C$3:C$1048576,"FA")/3)&gt;0,INDEX('Faculty Dep Info'!C$3:F$268,(MATCH(D$4,'Faculty Dep Info'!C$3:C$1048576,0)+((F582-1)*3)),2),""),"")</f>
        <v/>
      </c>
    </row>
    <row r="583" spans="6:7" x14ac:dyDescent="0.25">
      <c r="F583" s="9" t="str">
        <f>IF(F582&lt;(COUNTIF('Faculty Dep Info'!C$3:C$1048576,+D$4)/3),(F582+1),"")</f>
        <v/>
      </c>
      <c r="G583" s="9" t="str">
        <f>IFERROR(IF((COUNTIF('Faculty Dep Info'!C$3:C$1048576,"FA")/3)&gt;0,INDEX('Faculty Dep Info'!C$3:F$268,(MATCH(D$4,'Faculty Dep Info'!C$3:C$1048576,0)+((F583-1)*3)),2),""),"")</f>
        <v/>
      </c>
    </row>
    <row r="584" spans="6:7" x14ac:dyDescent="0.25">
      <c r="F584" s="9" t="str">
        <f>IF(F583&lt;(COUNTIF('Faculty Dep Info'!C$3:C$1048576,+D$4)/3),(F583+1),"")</f>
        <v/>
      </c>
      <c r="G584" s="9" t="str">
        <f>IFERROR(IF((COUNTIF('Faculty Dep Info'!C$3:C$1048576,"FA")/3)&gt;0,INDEX('Faculty Dep Info'!C$3:F$268,(MATCH(D$4,'Faculty Dep Info'!C$3:C$1048576,0)+((F584-1)*3)),2),""),"")</f>
        <v/>
      </c>
    </row>
    <row r="585" spans="6:7" x14ac:dyDescent="0.25">
      <c r="F585" s="9" t="str">
        <f>IF(F584&lt;(COUNTIF('Faculty Dep Info'!C$3:C$1048576,+D$4)/3),(F584+1),"")</f>
        <v/>
      </c>
      <c r="G585" s="9" t="str">
        <f>IFERROR(IF((COUNTIF('Faculty Dep Info'!C$3:C$1048576,"FA")/3)&gt;0,INDEX('Faculty Dep Info'!C$3:F$268,(MATCH(D$4,'Faculty Dep Info'!C$3:C$1048576,0)+((F585-1)*3)),2),""),"")</f>
        <v/>
      </c>
    </row>
    <row r="586" spans="6:7" x14ac:dyDescent="0.25">
      <c r="F586" s="9" t="str">
        <f>IF(F585&lt;(COUNTIF('Faculty Dep Info'!C$3:C$1048576,+D$4)/3),(F585+1),"")</f>
        <v/>
      </c>
      <c r="G586" s="9" t="str">
        <f>IFERROR(IF((COUNTIF('Faculty Dep Info'!C$3:C$1048576,"FA")/3)&gt;0,INDEX('Faculty Dep Info'!C$3:F$268,(MATCH(D$4,'Faculty Dep Info'!C$3:C$1048576,0)+((F586-1)*3)),2),""),"")</f>
        <v/>
      </c>
    </row>
    <row r="587" spans="6:7" x14ac:dyDescent="0.25">
      <c r="F587" s="9" t="str">
        <f>IF(F586&lt;(COUNTIF('Faculty Dep Info'!C$3:C$1048576,+D$4)/3),(F586+1),"")</f>
        <v/>
      </c>
      <c r="G587" s="9" t="str">
        <f>IFERROR(IF((COUNTIF('Faculty Dep Info'!C$3:C$1048576,"FA")/3)&gt;0,INDEX('Faculty Dep Info'!C$3:F$268,(MATCH(D$4,'Faculty Dep Info'!C$3:C$1048576,0)+((F587-1)*3)),2),""),"")</f>
        <v/>
      </c>
    </row>
    <row r="588" spans="6:7" x14ac:dyDescent="0.25">
      <c r="F588" s="9" t="str">
        <f>IF(F587&lt;(COUNTIF('Faculty Dep Info'!C$3:C$1048576,+D$4)/3),(F587+1),"")</f>
        <v/>
      </c>
      <c r="G588" s="9" t="str">
        <f>IFERROR(IF((COUNTIF('Faculty Dep Info'!C$3:C$1048576,"FA")/3)&gt;0,INDEX('Faculty Dep Info'!C$3:F$268,(MATCH(D$4,'Faculty Dep Info'!C$3:C$1048576,0)+((F588-1)*3)),2),""),"")</f>
        <v/>
      </c>
    </row>
    <row r="589" spans="6:7" x14ac:dyDescent="0.25">
      <c r="F589" s="9" t="str">
        <f>IF(F588&lt;(COUNTIF('Faculty Dep Info'!C$3:C$1048576,+D$4)/3),(F588+1),"")</f>
        <v/>
      </c>
      <c r="G589" s="9" t="str">
        <f>IFERROR(IF((COUNTIF('Faculty Dep Info'!C$3:C$1048576,"FA")/3)&gt;0,INDEX('Faculty Dep Info'!C$3:F$268,(MATCH(D$4,'Faculty Dep Info'!C$3:C$1048576,0)+((F589-1)*3)),2),""),"")</f>
        <v/>
      </c>
    </row>
    <row r="590" spans="6:7" x14ac:dyDescent="0.25">
      <c r="F590" s="9" t="str">
        <f>IF(F589&lt;(COUNTIF('Faculty Dep Info'!C$3:C$1048576,+D$4)/3),(F589+1),"")</f>
        <v/>
      </c>
      <c r="G590" s="9" t="str">
        <f>IFERROR(IF((COUNTIF('Faculty Dep Info'!C$3:C$1048576,"FA")/3)&gt;0,INDEX('Faculty Dep Info'!C$3:F$268,(MATCH(D$4,'Faculty Dep Info'!C$3:C$1048576,0)+((F590-1)*3)),2),""),"")</f>
        <v/>
      </c>
    </row>
    <row r="591" spans="6:7" x14ac:dyDescent="0.25">
      <c r="F591" s="9" t="str">
        <f>IF(F590&lt;(COUNTIF('Faculty Dep Info'!C$3:C$1048576,+D$4)/3),(F590+1),"")</f>
        <v/>
      </c>
      <c r="G591" s="9" t="str">
        <f>IFERROR(IF((COUNTIF('Faculty Dep Info'!C$3:C$1048576,"FA")/3)&gt;0,INDEX('Faculty Dep Info'!C$3:F$268,(MATCH(D$4,'Faculty Dep Info'!C$3:C$1048576,0)+((F591-1)*3)),2),""),"")</f>
        <v/>
      </c>
    </row>
    <row r="592" spans="6:7" x14ac:dyDescent="0.25">
      <c r="F592" s="9" t="str">
        <f>IF(F591&lt;(COUNTIF('Faculty Dep Info'!C$3:C$1048576,+D$4)/3),(F591+1),"")</f>
        <v/>
      </c>
      <c r="G592" s="9" t="str">
        <f>IFERROR(IF((COUNTIF('Faculty Dep Info'!C$3:C$1048576,"FA")/3)&gt;0,INDEX('Faculty Dep Info'!C$3:F$268,(MATCH(D$4,'Faculty Dep Info'!C$3:C$1048576,0)+((F592-1)*3)),2),""),"")</f>
        <v/>
      </c>
    </row>
    <row r="593" spans="6:7" x14ac:dyDescent="0.25">
      <c r="F593" s="9" t="str">
        <f>IF(F592&lt;(COUNTIF('Faculty Dep Info'!C$3:C$1048576,+D$4)/3),(F592+1),"")</f>
        <v/>
      </c>
      <c r="G593" s="9" t="str">
        <f>IFERROR(IF((COUNTIF('Faculty Dep Info'!C$3:C$1048576,"FA")/3)&gt;0,INDEX('Faculty Dep Info'!C$3:F$268,(MATCH(D$4,'Faculty Dep Info'!C$3:C$1048576,0)+((F593-1)*3)),2),""),"")</f>
        <v/>
      </c>
    </row>
    <row r="594" spans="6:7" x14ac:dyDescent="0.25">
      <c r="F594" s="9" t="str">
        <f>IF(F593&lt;(COUNTIF('Faculty Dep Info'!C$3:C$1048576,+D$4)/3),(F593+1),"")</f>
        <v/>
      </c>
      <c r="G594" s="9" t="str">
        <f>IFERROR(IF((COUNTIF('Faculty Dep Info'!C$3:C$1048576,"FA")/3)&gt;0,INDEX('Faculty Dep Info'!C$3:F$268,(MATCH(D$4,'Faculty Dep Info'!C$3:C$1048576,0)+((F594-1)*3)),2),""),"")</f>
        <v/>
      </c>
    </row>
    <row r="595" spans="6:7" x14ac:dyDescent="0.25">
      <c r="F595" s="9" t="str">
        <f>IF(F594&lt;(COUNTIF('Faculty Dep Info'!C$3:C$1048576,+D$4)/3),(F594+1),"")</f>
        <v/>
      </c>
      <c r="G595" s="9" t="str">
        <f>IFERROR(IF((COUNTIF('Faculty Dep Info'!C$3:C$1048576,"FA")/3)&gt;0,INDEX('Faculty Dep Info'!C$3:F$268,(MATCH(D$4,'Faculty Dep Info'!C$3:C$1048576,0)+((F595-1)*3)),2),""),"")</f>
        <v/>
      </c>
    </row>
    <row r="596" spans="6:7" x14ac:dyDescent="0.25">
      <c r="F596" s="9" t="str">
        <f>IF(F595&lt;(COUNTIF('Faculty Dep Info'!C$3:C$1048576,+D$4)/3),(F595+1),"")</f>
        <v/>
      </c>
      <c r="G596" s="9" t="str">
        <f>IFERROR(IF((COUNTIF('Faculty Dep Info'!C$3:C$1048576,"FA")/3)&gt;0,INDEX('Faculty Dep Info'!C$3:F$268,(MATCH(D$4,'Faculty Dep Info'!C$3:C$1048576,0)+((F596-1)*3)),2),""),"")</f>
        <v/>
      </c>
    </row>
    <row r="597" spans="6:7" x14ac:dyDescent="0.25">
      <c r="F597" s="9" t="str">
        <f>IF(F596&lt;(COUNTIF('Faculty Dep Info'!C$3:C$1048576,+D$4)/3),(F596+1),"")</f>
        <v/>
      </c>
      <c r="G597" s="9" t="str">
        <f>IFERROR(IF((COUNTIF('Faculty Dep Info'!C$3:C$1048576,"FA")/3)&gt;0,INDEX('Faculty Dep Info'!C$3:F$268,(MATCH(D$4,'Faculty Dep Info'!C$3:C$1048576,0)+((F597-1)*3)),2),""),"")</f>
        <v/>
      </c>
    </row>
    <row r="598" spans="6:7" x14ac:dyDescent="0.25">
      <c r="F598" s="9" t="str">
        <f>IF(F597&lt;(COUNTIF('Faculty Dep Info'!C$3:C$1048576,+D$4)/3),(F597+1),"")</f>
        <v/>
      </c>
      <c r="G598" s="9" t="str">
        <f>IFERROR(IF((COUNTIF('Faculty Dep Info'!C$3:C$1048576,"FA")/3)&gt;0,INDEX('Faculty Dep Info'!C$3:F$268,(MATCH(D$4,'Faculty Dep Info'!C$3:C$1048576,0)+((F598-1)*3)),2),""),"")</f>
        <v/>
      </c>
    </row>
    <row r="599" spans="6:7" x14ac:dyDescent="0.25">
      <c r="F599" s="9" t="str">
        <f>IF(F598&lt;(COUNTIF('Faculty Dep Info'!C$3:C$1048576,+D$4)/3),(F598+1),"")</f>
        <v/>
      </c>
      <c r="G599" s="9" t="str">
        <f>IFERROR(IF((COUNTIF('Faculty Dep Info'!C$3:C$1048576,"FA")/3)&gt;0,INDEX('Faculty Dep Info'!C$3:F$268,(MATCH(D$4,'Faculty Dep Info'!C$3:C$1048576,0)+((F599-1)*3)),2),""),"")</f>
        <v/>
      </c>
    </row>
    <row r="600" spans="6:7" x14ac:dyDescent="0.25">
      <c r="F600" s="9" t="str">
        <f>IF(F599&lt;(COUNTIF('Faculty Dep Info'!C$3:C$1048576,+D$4)/3),(F599+1),"")</f>
        <v/>
      </c>
      <c r="G600" s="9" t="str">
        <f>IFERROR(IF((COUNTIF('Faculty Dep Info'!C$3:C$1048576,"FA")/3)&gt;0,INDEX('Faculty Dep Info'!C$3:F$268,(MATCH(D$4,'Faculty Dep Info'!C$3:C$1048576,0)+((F600-1)*3)),2),""),"")</f>
        <v/>
      </c>
    </row>
    <row r="601" spans="6:7" x14ac:dyDescent="0.25">
      <c r="F601" s="9" t="str">
        <f>IF(F600&lt;(COUNTIF('Faculty Dep Info'!C$3:C$1048576,+D$4)/3),(F600+1),"")</f>
        <v/>
      </c>
      <c r="G601" s="9" t="str">
        <f>IFERROR(IF((COUNTIF('Faculty Dep Info'!C$3:C$1048576,"FA")/3)&gt;0,INDEX('Faculty Dep Info'!C$3:F$268,(MATCH(D$4,'Faculty Dep Info'!C$3:C$1048576,0)+((F601-1)*3)),2),""),"")</f>
        <v/>
      </c>
    </row>
    <row r="602" spans="6:7" x14ac:dyDescent="0.25">
      <c r="F602" s="9" t="str">
        <f>IF(F601&lt;(COUNTIF('Faculty Dep Info'!C$3:C$1048576,+D$4)/3),(F601+1),"")</f>
        <v/>
      </c>
      <c r="G602" s="9" t="str">
        <f>IFERROR(IF((COUNTIF('Faculty Dep Info'!C$3:C$1048576,"FA")/3)&gt;0,INDEX('Faculty Dep Info'!C$3:F$268,(MATCH(D$4,'Faculty Dep Info'!C$3:C$1048576,0)+((F602-1)*3)),2),""),"")</f>
        <v/>
      </c>
    </row>
    <row r="603" spans="6:7" x14ac:dyDescent="0.25">
      <c r="F603" s="9" t="str">
        <f>IF(F602&lt;(COUNTIF('Faculty Dep Info'!C$3:C$1048576,+D$4)/3),(F602+1),"")</f>
        <v/>
      </c>
      <c r="G603" s="9" t="str">
        <f>IFERROR(IF((COUNTIF('Faculty Dep Info'!C$3:C$1048576,"FA")/3)&gt;0,INDEX('Faculty Dep Info'!C$3:F$268,(MATCH(D$4,'Faculty Dep Info'!C$3:C$1048576,0)+((F603-1)*3)),2),""),"")</f>
        <v/>
      </c>
    </row>
    <row r="604" spans="6:7" x14ac:dyDescent="0.25">
      <c r="F604" s="9" t="str">
        <f>IF(F603&lt;(COUNTIF('Faculty Dep Info'!C$3:C$1048576,+D$4)/3),(F603+1),"")</f>
        <v/>
      </c>
      <c r="G604" s="9" t="str">
        <f>IFERROR(IF((COUNTIF('Faculty Dep Info'!C$3:C$1048576,"FA")/3)&gt;0,INDEX('Faculty Dep Info'!C$3:F$268,(MATCH(D$4,'Faculty Dep Info'!C$3:C$1048576,0)+((F604-1)*3)),2),""),"")</f>
        <v/>
      </c>
    </row>
    <row r="605" spans="6:7" x14ac:dyDescent="0.25">
      <c r="F605" s="9" t="str">
        <f>IF(F604&lt;(COUNTIF('Faculty Dep Info'!C$3:C$1048576,+D$4)/3),(F604+1),"")</f>
        <v/>
      </c>
      <c r="G605" s="9" t="str">
        <f>IFERROR(IF((COUNTIF('Faculty Dep Info'!C$3:C$1048576,"FA")/3)&gt;0,INDEX('Faculty Dep Info'!C$3:F$268,(MATCH(D$4,'Faculty Dep Info'!C$3:C$1048576,0)+((F605-1)*3)),2),""),"")</f>
        <v/>
      </c>
    </row>
    <row r="606" spans="6:7" x14ac:dyDescent="0.25">
      <c r="F606" s="9" t="str">
        <f>IF(F605&lt;(COUNTIF('Faculty Dep Info'!C$3:C$1048576,+D$4)/3),(F605+1),"")</f>
        <v/>
      </c>
      <c r="G606" s="9" t="str">
        <f>IFERROR(IF((COUNTIF('Faculty Dep Info'!C$3:C$1048576,"FA")/3)&gt;0,INDEX('Faculty Dep Info'!C$3:F$268,(MATCH(D$4,'Faculty Dep Info'!C$3:C$1048576,0)+((F606-1)*3)),2),""),"")</f>
        <v/>
      </c>
    </row>
    <row r="607" spans="6:7" x14ac:dyDescent="0.25">
      <c r="F607" s="9" t="str">
        <f>IF(F606&lt;(COUNTIF('Faculty Dep Info'!C$3:C$1048576,+D$4)/3),(F606+1),"")</f>
        <v/>
      </c>
      <c r="G607" s="9" t="str">
        <f>IFERROR(IF((COUNTIF('Faculty Dep Info'!C$3:C$1048576,"FA")/3)&gt;0,INDEX('Faculty Dep Info'!C$3:F$268,(MATCH(D$4,'Faculty Dep Info'!C$3:C$1048576,0)+((F607-1)*3)),2),""),"")</f>
        <v/>
      </c>
    </row>
    <row r="608" spans="6:7" x14ac:dyDescent="0.25">
      <c r="F608" s="9" t="str">
        <f>IF(F607&lt;(COUNTIF('Faculty Dep Info'!C$3:C$1048576,+D$4)/3),(F607+1),"")</f>
        <v/>
      </c>
      <c r="G608" s="9" t="str">
        <f>IFERROR(IF((COUNTIF('Faculty Dep Info'!C$3:C$1048576,"FA")/3)&gt;0,INDEX('Faculty Dep Info'!C$3:F$268,(MATCH(D$4,'Faculty Dep Info'!C$3:C$1048576,0)+((F608-1)*3)),2),""),"")</f>
        <v/>
      </c>
    </row>
    <row r="609" spans="6:7" x14ac:dyDescent="0.25">
      <c r="F609" s="9" t="str">
        <f>IF(F608&lt;(COUNTIF('Faculty Dep Info'!C$3:C$1048576,+D$4)/3),(F608+1),"")</f>
        <v/>
      </c>
      <c r="G609" s="9" t="str">
        <f>IFERROR(IF((COUNTIF('Faculty Dep Info'!C$3:C$1048576,"FA")/3)&gt;0,INDEX('Faculty Dep Info'!C$3:F$268,(MATCH(D$4,'Faculty Dep Info'!C$3:C$1048576,0)+((F609-1)*3)),2),""),"")</f>
        <v/>
      </c>
    </row>
    <row r="610" spans="6:7" x14ac:dyDescent="0.25">
      <c r="F610" s="9" t="str">
        <f>IF(F609&lt;(COUNTIF('Faculty Dep Info'!C$3:C$1048576,+D$4)/3),(F609+1),"")</f>
        <v/>
      </c>
      <c r="G610" s="9" t="str">
        <f>IFERROR(IF((COUNTIF('Faculty Dep Info'!C$3:C$1048576,"FA")/3)&gt;0,INDEX('Faculty Dep Info'!C$3:F$268,(MATCH(D$4,'Faculty Dep Info'!C$3:C$1048576,0)+((F610-1)*3)),2),""),"")</f>
        <v/>
      </c>
    </row>
    <row r="611" spans="6:7" x14ac:dyDescent="0.25">
      <c r="F611" s="9" t="str">
        <f>IF(F610&lt;(COUNTIF('Faculty Dep Info'!C$3:C$1048576,+D$4)/3),(F610+1),"")</f>
        <v/>
      </c>
      <c r="G611" s="9" t="str">
        <f>IFERROR(IF((COUNTIF('Faculty Dep Info'!C$3:C$1048576,"FA")/3)&gt;0,INDEX('Faculty Dep Info'!C$3:F$268,(MATCH(D$4,'Faculty Dep Info'!C$3:C$1048576,0)+((F611-1)*3)),2),""),"")</f>
        <v/>
      </c>
    </row>
    <row r="612" spans="6:7" x14ac:dyDescent="0.25">
      <c r="F612" s="9" t="str">
        <f>IF(F611&lt;(COUNTIF('Faculty Dep Info'!C$3:C$1048576,+D$4)/3),(F611+1),"")</f>
        <v/>
      </c>
      <c r="G612" s="9" t="str">
        <f>IFERROR(IF((COUNTIF('Faculty Dep Info'!C$3:C$1048576,"FA")/3)&gt;0,INDEX('Faculty Dep Info'!C$3:F$268,(MATCH(D$4,'Faculty Dep Info'!C$3:C$1048576,0)+((F612-1)*3)),2),""),"")</f>
        <v/>
      </c>
    </row>
    <row r="613" spans="6:7" x14ac:dyDescent="0.25">
      <c r="F613" s="9" t="str">
        <f>IF(F612&lt;(COUNTIF('Faculty Dep Info'!C$3:C$1048576,+D$4)/3),(F612+1),"")</f>
        <v/>
      </c>
      <c r="G613" s="9" t="str">
        <f>IFERROR(IF((COUNTIF('Faculty Dep Info'!C$3:C$1048576,"FA")/3)&gt;0,INDEX('Faculty Dep Info'!C$3:F$268,(MATCH(D$4,'Faculty Dep Info'!C$3:C$1048576,0)+((F613-1)*3)),2),""),"")</f>
        <v/>
      </c>
    </row>
    <row r="614" spans="6:7" x14ac:dyDescent="0.25">
      <c r="F614" s="9" t="str">
        <f>IF(F613&lt;(COUNTIF('Faculty Dep Info'!C$3:C$1048576,+D$4)/3),(F613+1),"")</f>
        <v/>
      </c>
      <c r="G614" s="9" t="str">
        <f>IFERROR(IF((COUNTIF('Faculty Dep Info'!C$3:C$1048576,"FA")/3)&gt;0,INDEX('Faculty Dep Info'!C$3:F$268,(MATCH(D$4,'Faculty Dep Info'!C$3:C$1048576,0)+((F614-1)*3)),2),""),"")</f>
        <v/>
      </c>
    </row>
    <row r="615" spans="6:7" x14ac:dyDescent="0.25">
      <c r="F615" s="9" t="str">
        <f>IF(F614&lt;(COUNTIF('Faculty Dep Info'!C$3:C$1048576,+D$4)/3),(F614+1),"")</f>
        <v/>
      </c>
      <c r="G615" s="9" t="str">
        <f>IFERROR(IF((COUNTIF('Faculty Dep Info'!C$3:C$1048576,"FA")/3)&gt;0,INDEX('Faculty Dep Info'!C$3:F$268,(MATCH(D$4,'Faculty Dep Info'!C$3:C$1048576,0)+((F615-1)*3)),2),""),"")</f>
        <v/>
      </c>
    </row>
    <row r="616" spans="6:7" x14ac:dyDescent="0.25">
      <c r="F616" s="9" t="str">
        <f>IF(F615&lt;(COUNTIF('Faculty Dep Info'!C$3:C$1048576,+D$4)/3),(F615+1),"")</f>
        <v/>
      </c>
      <c r="G616" s="9" t="str">
        <f>IFERROR(IF((COUNTIF('Faculty Dep Info'!C$3:C$1048576,"FA")/3)&gt;0,INDEX('Faculty Dep Info'!C$3:F$268,(MATCH(D$4,'Faculty Dep Info'!C$3:C$1048576,0)+((F616-1)*3)),2),""),"")</f>
        <v/>
      </c>
    </row>
    <row r="617" spans="6:7" x14ac:dyDescent="0.25">
      <c r="F617" s="9" t="str">
        <f>IF(F616&lt;(COUNTIF('Faculty Dep Info'!C$3:C$1048576,+D$4)/3),(F616+1),"")</f>
        <v/>
      </c>
      <c r="G617" s="9" t="str">
        <f>IFERROR(IF((COUNTIF('Faculty Dep Info'!C$3:C$1048576,"FA")/3)&gt;0,INDEX('Faculty Dep Info'!C$3:F$268,(MATCH(D$4,'Faculty Dep Info'!C$3:C$1048576,0)+((F617-1)*3)),2),""),"")</f>
        <v/>
      </c>
    </row>
    <row r="618" spans="6:7" x14ac:dyDescent="0.25">
      <c r="F618" s="9" t="str">
        <f>IF(F617&lt;(COUNTIF('Faculty Dep Info'!C$3:C$1048576,+D$4)/3),(F617+1),"")</f>
        <v/>
      </c>
      <c r="G618" s="9" t="str">
        <f>IFERROR(IF((COUNTIF('Faculty Dep Info'!C$3:C$1048576,"FA")/3)&gt;0,INDEX('Faculty Dep Info'!C$3:F$268,(MATCH(D$4,'Faculty Dep Info'!C$3:C$1048576,0)+((F618-1)*3)),2),""),"")</f>
        <v/>
      </c>
    </row>
    <row r="619" spans="6:7" x14ac:dyDescent="0.25">
      <c r="F619" s="9" t="str">
        <f>IF(F618&lt;(COUNTIF('Faculty Dep Info'!C$3:C$1048576,+D$4)/3),(F618+1),"")</f>
        <v/>
      </c>
      <c r="G619" s="9" t="str">
        <f>IFERROR(IF((COUNTIF('Faculty Dep Info'!C$3:C$1048576,"FA")/3)&gt;0,INDEX('Faculty Dep Info'!C$3:F$268,(MATCH(D$4,'Faculty Dep Info'!C$3:C$1048576,0)+((F619-1)*3)),2),""),"")</f>
        <v/>
      </c>
    </row>
    <row r="620" spans="6:7" x14ac:dyDescent="0.25">
      <c r="F620" s="9" t="str">
        <f>IF(F619&lt;(COUNTIF('Faculty Dep Info'!C$3:C$1048576,+D$4)/3),(F619+1),"")</f>
        <v/>
      </c>
      <c r="G620" s="9" t="str">
        <f>IFERROR(IF((COUNTIF('Faculty Dep Info'!C$3:C$1048576,"FA")/3)&gt;0,INDEX('Faculty Dep Info'!C$3:F$268,(MATCH(D$4,'Faculty Dep Info'!C$3:C$1048576,0)+((F620-1)*3)),2),""),"")</f>
        <v/>
      </c>
    </row>
    <row r="621" spans="6:7" x14ac:dyDescent="0.25">
      <c r="F621" s="9" t="str">
        <f>IF(F620&lt;(COUNTIF('Faculty Dep Info'!C$3:C$1048576,+D$4)/3),(F620+1),"")</f>
        <v/>
      </c>
      <c r="G621" s="9" t="str">
        <f>IFERROR(IF((COUNTIF('Faculty Dep Info'!C$3:C$1048576,"FA")/3)&gt;0,INDEX('Faculty Dep Info'!C$3:F$268,(MATCH(D$4,'Faculty Dep Info'!C$3:C$1048576,0)+((F621-1)*3)),2),""),"")</f>
        <v/>
      </c>
    </row>
    <row r="622" spans="6:7" x14ac:dyDescent="0.25">
      <c r="F622" s="9" t="str">
        <f>IF(F621&lt;(COUNTIF('Faculty Dep Info'!C$3:C$1048576,+D$4)/3),(F621+1),"")</f>
        <v/>
      </c>
      <c r="G622" s="9" t="str">
        <f>IFERROR(IF((COUNTIF('Faculty Dep Info'!C$3:C$1048576,"FA")/3)&gt;0,INDEX('Faculty Dep Info'!C$3:F$268,(MATCH(D$4,'Faculty Dep Info'!C$3:C$1048576,0)+((F622-1)*3)),2),""),"")</f>
        <v/>
      </c>
    </row>
    <row r="623" spans="6:7" x14ac:dyDescent="0.25">
      <c r="F623" s="9" t="str">
        <f>IF(F622&lt;(COUNTIF('Faculty Dep Info'!C$3:C$1048576,+D$4)/3),(F622+1),"")</f>
        <v/>
      </c>
      <c r="G623" s="9" t="str">
        <f>IFERROR(IF((COUNTIF('Faculty Dep Info'!C$3:C$1048576,"FA")/3)&gt;0,INDEX('Faculty Dep Info'!C$3:F$268,(MATCH(D$4,'Faculty Dep Info'!C$3:C$1048576,0)+((F623-1)*3)),2),""),"")</f>
        <v/>
      </c>
    </row>
    <row r="624" spans="6:7" x14ac:dyDescent="0.25">
      <c r="F624" s="9" t="str">
        <f>IF(F623&lt;(COUNTIF('Faculty Dep Info'!C$3:C$1048576,+D$4)/3),(F623+1),"")</f>
        <v/>
      </c>
      <c r="G624" s="9" t="str">
        <f>IFERROR(IF((COUNTIF('Faculty Dep Info'!C$3:C$1048576,"FA")/3)&gt;0,INDEX('Faculty Dep Info'!C$3:F$268,(MATCH(D$4,'Faculty Dep Info'!C$3:C$1048576,0)+((F624-1)*3)),2),""),"")</f>
        <v/>
      </c>
    </row>
    <row r="625" spans="6:7" x14ac:dyDescent="0.25">
      <c r="F625" s="9" t="str">
        <f>IF(F624&lt;(COUNTIF('Faculty Dep Info'!C$3:C$1048576,+D$4)/3),(F624+1),"")</f>
        <v/>
      </c>
      <c r="G625" s="9" t="str">
        <f>IFERROR(IF((COUNTIF('Faculty Dep Info'!C$3:C$1048576,"FA")/3)&gt;0,INDEX('Faculty Dep Info'!C$3:F$268,(MATCH(D$4,'Faculty Dep Info'!C$3:C$1048576,0)+((F625-1)*3)),2),""),"")</f>
        <v/>
      </c>
    </row>
    <row r="626" spans="6:7" x14ac:dyDescent="0.25">
      <c r="F626" s="9" t="str">
        <f>IF(F625&lt;(COUNTIF('Faculty Dep Info'!C$3:C$1048576,+D$4)/3),(F625+1),"")</f>
        <v/>
      </c>
      <c r="G626" s="9" t="str">
        <f>IFERROR(IF((COUNTIF('Faculty Dep Info'!C$3:C$1048576,"FA")/3)&gt;0,INDEX('Faculty Dep Info'!C$3:F$268,(MATCH(D$4,'Faculty Dep Info'!C$3:C$1048576,0)+((F626-1)*3)),2),""),"")</f>
        <v/>
      </c>
    </row>
    <row r="627" spans="6:7" x14ac:dyDescent="0.25">
      <c r="F627" s="9" t="str">
        <f>IF(F626&lt;(COUNTIF('Faculty Dep Info'!C$3:C$1048576,+D$4)/3),(F626+1),"")</f>
        <v/>
      </c>
      <c r="G627" s="9" t="str">
        <f>IFERROR(IF((COUNTIF('Faculty Dep Info'!C$3:C$1048576,"FA")/3)&gt;0,INDEX('Faculty Dep Info'!C$3:F$268,(MATCH(D$4,'Faculty Dep Info'!C$3:C$1048576,0)+((F627-1)*3)),2),""),"")</f>
        <v/>
      </c>
    </row>
    <row r="628" spans="6:7" x14ac:dyDescent="0.25">
      <c r="F628" s="9" t="str">
        <f>IF(F627&lt;(COUNTIF('Faculty Dep Info'!C$3:C$1048576,+D$4)/3),(F627+1),"")</f>
        <v/>
      </c>
      <c r="G628" s="9" t="str">
        <f>IFERROR(IF((COUNTIF('Faculty Dep Info'!C$3:C$1048576,"FA")/3)&gt;0,INDEX('Faculty Dep Info'!C$3:F$268,(MATCH(D$4,'Faculty Dep Info'!C$3:C$1048576,0)+((F628-1)*3)),2),""),"")</f>
        <v/>
      </c>
    </row>
    <row r="629" spans="6:7" x14ac:dyDescent="0.25">
      <c r="F629" s="9" t="str">
        <f>IF(F628&lt;(COUNTIF('Faculty Dep Info'!C$3:C$1048576,+D$4)/3),(F628+1),"")</f>
        <v/>
      </c>
      <c r="G629" s="9" t="str">
        <f>IFERROR(IF((COUNTIF('Faculty Dep Info'!C$3:C$1048576,"FA")/3)&gt;0,INDEX('Faculty Dep Info'!C$3:F$268,(MATCH(D$4,'Faculty Dep Info'!C$3:C$1048576,0)+((F629-1)*3)),2),""),"")</f>
        <v/>
      </c>
    </row>
    <row r="630" spans="6:7" x14ac:dyDescent="0.25">
      <c r="F630" s="9" t="str">
        <f>IF(F629&lt;(COUNTIF('Faculty Dep Info'!C$3:C$1048576,+D$4)/3),(F629+1),"")</f>
        <v/>
      </c>
      <c r="G630" s="9" t="str">
        <f>IFERROR(IF((COUNTIF('Faculty Dep Info'!C$3:C$1048576,"FA")/3)&gt;0,INDEX('Faculty Dep Info'!C$3:F$268,(MATCH(D$4,'Faculty Dep Info'!C$3:C$1048576,0)+((F630-1)*3)),2),""),"")</f>
        <v/>
      </c>
    </row>
    <row r="631" spans="6:7" x14ac:dyDescent="0.25">
      <c r="F631" s="9" t="str">
        <f>IF(F630&lt;(COUNTIF('Faculty Dep Info'!C$3:C$1048576,+D$4)/3),(F630+1),"")</f>
        <v/>
      </c>
      <c r="G631" s="9" t="str">
        <f>IFERROR(IF((COUNTIF('Faculty Dep Info'!C$3:C$1048576,"FA")/3)&gt;0,INDEX('Faculty Dep Info'!C$3:F$268,(MATCH(D$4,'Faculty Dep Info'!C$3:C$1048576,0)+((F631-1)*3)),2),""),"")</f>
        <v/>
      </c>
    </row>
    <row r="632" spans="6:7" x14ac:dyDescent="0.25">
      <c r="F632" s="9" t="str">
        <f>IF(F631&lt;(COUNTIF('Faculty Dep Info'!C$3:C$1048576,+D$4)/3),(F631+1),"")</f>
        <v/>
      </c>
      <c r="G632" s="9" t="str">
        <f>IFERROR(IF((COUNTIF('Faculty Dep Info'!C$3:C$1048576,"FA")/3)&gt;0,INDEX('Faculty Dep Info'!C$3:F$268,(MATCH(D$4,'Faculty Dep Info'!C$3:C$1048576,0)+((F632-1)*3)),2),""),"")</f>
        <v/>
      </c>
    </row>
    <row r="633" spans="6:7" x14ac:dyDescent="0.25">
      <c r="F633" s="9" t="str">
        <f>IF(F632&lt;(COUNTIF('Faculty Dep Info'!C$3:C$1048576,+D$4)/3),(F632+1),"")</f>
        <v/>
      </c>
      <c r="G633" s="9" t="str">
        <f>IFERROR(IF((COUNTIF('Faculty Dep Info'!C$3:C$1048576,"FA")/3)&gt;0,INDEX('Faculty Dep Info'!C$3:F$268,(MATCH(D$4,'Faculty Dep Info'!C$3:C$1048576,0)+((F633-1)*3)),2),""),"")</f>
        <v/>
      </c>
    </row>
    <row r="634" spans="6:7" x14ac:dyDescent="0.25">
      <c r="F634" s="9" t="str">
        <f>IF(F633&lt;(COUNTIF('Faculty Dep Info'!C$3:C$1048576,+D$4)/3),(F633+1),"")</f>
        <v/>
      </c>
      <c r="G634" s="9" t="str">
        <f>IFERROR(IF((COUNTIF('Faculty Dep Info'!C$3:C$1048576,"FA")/3)&gt;0,INDEX('Faculty Dep Info'!C$3:F$268,(MATCH(D$4,'Faculty Dep Info'!C$3:C$1048576,0)+((F634-1)*3)),2),""),"")</f>
        <v/>
      </c>
    </row>
    <row r="635" spans="6:7" x14ac:dyDescent="0.25">
      <c r="F635" s="9" t="str">
        <f>IF(F634&lt;(COUNTIF('Faculty Dep Info'!C$3:C$1048576,+D$4)/3),(F634+1),"")</f>
        <v/>
      </c>
      <c r="G635" s="9" t="str">
        <f>IFERROR(IF((COUNTIF('Faculty Dep Info'!C$3:C$1048576,"FA")/3)&gt;0,INDEX('Faculty Dep Info'!C$3:F$268,(MATCH(D$4,'Faculty Dep Info'!C$3:C$1048576,0)+((F635-1)*3)),2),""),"")</f>
        <v/>
      </c>
    </row>
    <row r="636" spans="6:7" x14ac:dyDescent="0.25">
      <c r="F636" s="9" t="str">
        <f>IF(F635&lt;(COUNTIF('Faculty Dep Info'!C$3:C$1048576,+D$4)/3),(F635+1),"")</f>
        <v/>
      </c>
      <c r="G636" s="9" t="str">
        <f>IFERROR(IF((COUNTIF('Faculty Dep Info'!C$3:C$1048576,"FA")/3)&gt;0,INDEX('Faculty Dep Info'!C$3:F$268,(MATCH(D$4,'Faculty Dep Info'!C$3:C$1048576,0)+((F636-1)*3)),2),""),"")</f>
        <v/>
      </c>
    </row>
    <row r="637" spans="6:7" x14ac:dyDescent="0.25">
      <c r="F637" s="9" t="str">
        <f>IF(F636&lt;(COUNTIF('Faculty Dep Info'!C$3:C$1048576,+D$4)/3),(F636+1),"")</f>
        <v/>
      </c>
      <c r="G637" s="9" t="str">
        <f>IFERROR(IF((COUNTIF('Faculty Dep Info'!C$3:C$1048576,"FA")/3)&gt;0,INDEX('Faculty Dep Info'!C$3:F$268,(MATCH(D$4,'Faculty Dep Info'!C$3:C$1048576,0)+((F637-1)*3)),2),""),"")</f>
        <v/>
      </c>
    </row>
    <row r="638" spans="6:7" x14ac:dyDescent="0.25">
      <c r="F638" s="9" t="str">
        <f>IF(F637&lt;(COUNTIF('Faculty Dep Info'!C$3:C$1048576,+D$4)/3),(F637+1),"")</f>
        <v/>
      </c>
      <c r="G638" s="9" t="str">
        <f>IFERROR(IF((COUNTIF('Faculty Dep Info'!C$3:C$1048576,"FA")/3)&gt;0,INDEX('Faculty Dep Info'!C$3:F$268,(MATCH(D$4,'Faculty Dep Info'!C$3:C$1048576,0)+((F638-1)*3)),2),""),"")</f>
        <v/>
      </c>
    </row>
    <row r="639" spans="6:7" x14ac:dyDescent="0.25">
      <c r="F639" s="9" t="str">
        <f>IF(F638&lt;(COUNTIF('Faculty Dep Info'!C$3:C$1048576,+D$4)/3),(F638+1),"")</f>
        <v/>
      </c>
      <c r="G639" s="9" t="str">
        <f>IFERROR(IF((COUNTIF('Faculty Dep Info'!C$3:C$1048576,"FA")/3)&gt;0,INDEX('Faculty Dep Info'!C$3:F$268,(MATCH(D$4,'Faculty Dep Info'!C$3:C$1048576,0)+((F639-1)*3)),2),""),"")</f>
        <v/>
      </c>
    </row>
    <row r="640" spans="6:7" x14ac:dyDescent="0.25">
      <c r="F640" s="9" t="str">
        <f>IF(F639&lt;(COUNTIF('Faculty Dep Info'!C$3:C$1048576,+D$4)/3),(F639+1),"")</f>
        <v/>
      </c>
      <c r="G640" s="9" t="str">
        <f>IFERROR(IF((COUNTIF('Faculty Dep Info'!C$3:C$1048576,"FA")/3)&gt;0,INDEX('Faculty Dep Info'!C$3:F$268,(MATCH(D$4,'Faculty Dep Info'!C$3:C$1048576,0)+((F640-1)*3)),2),""),"")</f>
        <v/>
      </c>
    </row>
    <row r="641" spans="6:7" x14ac:dyDescent="0.25">
      <c r="F641" s="9" t="str">
        <f>IF(F640&lt;(COUNTIF('Faculty Dep Info'!C$3:C$1048576,+D$4)/3),(F640+1),"")</f>
        <v/>
      </c>
      <c r="G641" s="9" t="str">
        <f>IFERROR(IF((COUNTIF('Faculty Dep Info'!C$3:C$1048576,"FA")/3)&gt;0,INDEX('Faculty Dep Info'!C$3:F$268,(MATCH(D$4,'Faculty Dep Info'!C$3:C$1048576,0)+((F641-1)*3)),2),""),"")</f>
        <v/>
      </c>
    </row>
    <row r="642" spans="6:7" x14ac:dyDescent="0.25">
      <c r="F642" s="9" t="str">
        <f>IF(F641&lt;(COUNTIF('Faculty Dep Info'!C$3:C$1048576,+D$4)/3),(F641+1),"")</f>
        <v/>
      </c>
      <c r="G642" s="9" t="str">
        <f>IFERROR(IF((COUNTIF('Faculty Dep Info'!C$3:C$1048576,"FA")/3)&gt;0,INDEX('Faculty Dep Info'!C$3:F$268,(MATCH(D$4,'Faculty Dep Info'!C$3:C$1048576,0)+((F642-1)*3)),2),""),"")</f>
        <v/>
      </c>
    </row>
    <row r="643" spans="6:7" x14ac:dyDescent="0.25">
      <c r="F643" s="9" t="str">
        <f>IF(F642&lt;(COUNTIF('Faculty Dep Info'!C$3:C$1048576,+D$4)/3),(F642+1),"")</f>
        <v/>
      </c>
      <c r="G643" s="9" t="str">
        <f>IFERROR(IF((COUNTIF('Faculty Dep Info'!C$3:C$1048576,"FA")/3)&gt;0,INDEX('Faculty Dep Info'!C$3:F$268,(MATCH(D$4,'Faculty Dep Info'!C$3:C$1048576,0)+((F643-1)*3)),2),""),"")</f>
        <v/>
      </c>
    </row>
    <row r="644" spans="6:7" x14ac:dyDescent="0.25">
      <c r="F644" s="9" t="str">
        <f>IF(F643&lt;(COUNTIF('Faculty Dep Info'!C$3:C$1048576,+D$4)/3),(F643+1),"")</f>
        <v/>
      </c>
      <c r="G644" s="9" t="str">
        <f>IFERROR(IF((COUNTIF('Faculty Dep Info'!C$3:C$1048576,"FA")/3)&gt;0,INDEX('Faculty Dep Info'!C$3:F$268,(MATCH(D$4,'Faculty Dep Info'!C$3:C$1048576,0)+((F644-1)*3)),2),""),"")</f>
        <v/>
      </c>
    </row>
    <row r="645" spans="6:7" x14ac:dyDescent="0.25">
      <c r="F645" s="9" t="str">
        <f>IF(F644&lt;(COUNTIF('Faculty Dep Info'!C$3:C$1048576,+D$4)/3),(F644+1),"")</f>
        <v/>
      </c>
      <c r="G645" s="9" t="str">
        <f>IFERROR(IF((COUNTIF('Faculty Dep Info'!C$3:C$1048576,"FA")/3)&gt;0,INDEX('Faculty Dep Info'!C$3:F$268,(MATCH(D$4,'Faculty Dep Info'!C$3:C$1048576,0)+((F645-1)*3)),2),""),"")</f>
        <v/>
      </c>
    </row>
    <row r="646" spans="6:7" x14ac:dyDescent="0.25">
      <c r="F646" s="9" t="str">
        <f>IF(F645&lt;(COUNTIF('Faculty Dep Info'!C$3:C$1048576,+D$4)/3),(F645+1),"")</f>
        <v/>
      </c>
      <c r="G646" s="9" t="str">
        <f>IFERROR(IF((COUNTIF('Faculty Dep Info'!C$3:C$1048576,"FA")/3)&gt;0,INDEX('Faculty Dep Info'!C$3:F$268,(MATCH(D$4,'Faculty Dep Info'!C$3:C$1048576,0)+((F646-1)*3)),2),""),"")</f>
        <v/>
      </c>
    </row>
    <row r="647" spans="6:7" x14ac:dyDescent="0.25">
      <c r="F647" s="9" t="str">
        <f>IF(F646&lt;(COUNTIF('Faculty Dep Info'!C$3:C$1048576,+D$4)/3),(F646+1),"")</f>
        <v/>
      </c>
      <c r="G647" s="9" t="str">
        <f>IFERROR(IF((COUNTIF('Faculty Dep Info'!C$3:C$1048576,"FA")/3)&gt;0,INDEX('Faculty Dep Info'!C$3:F$268,(MATCH(D$4,'Faculty Dep Info'!C$3:C$1048576,0)+((F647-1)*3)),2),""),"")</f>
        <v/>
      </c>
    </row>
    <row r="648" spans="6:7" x14ac:dyDescent="0.25">
      <c r="F648" s="9" t="str">
        <f>IF(F647&lt;(COUNTIF('Faculty Dep Info'!C$3:C$1048576,+D$4)/3),(F647+1),"")</f>
        <v/>
      </c>
      <c r="G648" s="9" t="str">
        <f>IFERROR(IF((COUNTIF('Faculty Dep Info'!C$3:C$1048576,"FA")/3)&gt;0,INDEX('Faculty Dep Info'!C$3:F$268,(MATCH(D$4,'Faculty Dep Info'!C$3:C$1048576,0)+((F648-1)*3)),2),""),"")</f>
        <v/>
      </c>
    </row>
    <row r="649" spans="6:7" x14ac:dyDescent="0.25">
      <c r="F649" s="9" t="str">
        <f>IF(F648&lt;(COUNTIF('Faculty Dep Info'!C$3:C$1048576,+D$4)/3),(F648+1),"")</f>
        <v/>
      </c>
      <c r="G649" s="9" t="str">
        <f>IFERROR(IF((COUNTIF('Faculty Dep Info'!C$3:C$1048576,"FA")/3)&gt;0,INDEX('Faculty Dep Info'!C$3:F$268,(MATCH(D$4,'Faculty Dep Info'!C$3:C$1048576,0)+((F649-1)*3)),2),""),"")</f>
        <v/>
      </c>
    </row>
    <row r="650" spans="6:7" x14ac:dyDescent="0.25">
      <c r="F650" s="9" t="str">
        <f>IF(F649&lt;(COUNTIF('Faculty Dep Info'!C$3:C$1048576,+D$4)/3),(F649+1),"")</f>
        <v/>
      </c>
      <c r="G650" s="9" t="str">
        <f>IFERROR(IF((COUNTIF('Faculty Dep Info'!C$3:C$1048576,"FA")/3)&gt;0,INDEX('Faculty Dep Info'!C$3:F$268,(MATCH(D$4,'Faculty Dep Info'!C$3:C$1048576,0)+((F650-1)*3)),2),""),"")</f>
        <v/>
      </c>
    </row>
    <row r="651" spans="6:7" x14ac:dyDescent="0.25">
      <c r="F651" s="9" t="str">
        <f>IF(F650&lt;(COUNTIF('Faculty Dep Info'!C$3:C$1048576,+D$4)/3),(F650+1),"")</f>
        <v/>
      </c>
      <c r="G651" s="9" t="str">
        <f>IFERROR(IF((COUNTIF('Faculty Dep Info'!C$3:C$1048576,"FA")/3)&gt;0,INDEX('Faculty Dep Info'!C$3:F$268,(MATCH(D$4,'Faculty Dep Info'!C$3:C$1048576,0)+((F651-1)*3)),2),""),"")</f>
        <v/>
      </c>
    </row>
    <row r="652" spans="6:7" x14ac:dyDescent="0.25">
      <c r="F652" s="9" t="str">
        <f>IF(F651&lt;(COUNTIF('Faculty Dep Info'!C$3:C$1048576,+D$4)/3),(F651+1),"")</f>
        <v/>
      </c>
      <c r="G652" s="9" t="str">
        <f>IFERROR(IF((COUNTIF('Faculty Dep Info'!C$3:C$1048576,"FA")/3)&gt;0,INDEX('Faculty Dep Info'!C$3:F$268,(MATCH(D$4,'Faculty Dep Info'!C$3:C$1048576,0)+((F652-1)*3)),2),""),"")</f>
        <v/>
      </c>
    </row>
    <row r="653" spans="6:7" x14ac:dyDescent="0.25">
      <c r="F653" s="9" t="str">
        <f>IF(F652&lt;(COUNTIF('Faculty Dep Info'!C$3:C$1048576,+D$4)/3),(F652+1),"")</f>
        <v/>
      </c>
      <c r="G653" s="9" t="str">
        <f>IFERROR(IF((COUNTIF('Faculty Dep Info'!C$3:C$1048576,"FA")/3)&gt;0,INDEX('Faculty Dep Info'!C$3:F$268,(MATCH(D$4,'Faculty Dep Info'!C$3:C$1048576,0)+((F653-1)*3)),2),""),"")</f>
        <v/>
      </c>
    </row>
    <row r="654" spans="6:7" x14ac:dyDescent="0.25">
      <c r="F654" s="9" t="str">
        <f>IF(F653&lt;(COUNTIF('Faculty Dep Info'!C$3:C$1048576,+D$4)/3),(F653+1),"")</f>
        <v/>
      </c>
      <c r="G654" s="9" t="str">
        <f>IFERROR(IF((COUNTIF('Faculty Dep Info'!C$3:C$1048576,"FA")/3)&gt;0,INDEX('Faculty Dep Info'!C$3:F$268,(MATCH(D$4,'Faculty Dep Info'!C$3:C$1048576,0)+((F654-1)*3)),2),""),"")</f>
        <v/>
      </c>
    </row>
    <row r="655" spans="6:7" x14ac:dyDescent="0.25">
      <c r="F655" s="9" t="str">
        <f>IF(F654&lt;(COUNTIF('Faculty Dep Info'!C$3:C$1048576,+D$4)/3),(F654+1),"")</f>
        <v/>
      </c>
      <c r="G655" s="9" t="str">
        <f>IFERROR(IF((COUNTIF('Faculty Dep Info'!C$3:C$1048576,"FA")/3)&gt;0,INDEX('Faculty Dep Info'!C$3:F$268,(MATCH(D$4,'Faculty Dep Info'!C$3:C$1048576,0)+((F655-1)*3)),2),""),"")</f>
        <v/>
      </c>
    </row>
    <row r="656" spans="6:7" x14ac:dyDescent="0.25">
      <c r="F656" s="9" t="str">
        <f>IF(F655&lt;(COUNTIF('Faculty Dep Info'!C$3:C$1048576,+D$4)/3),(F655+1),"")</f>
        <v/>
      </c>
      <c r="G656" s="9" t="str">
        <f>IFERROR(IF((COUNTIF('Faculty Dep Info'!C$3:C$1048576,"FA")/3)&gt;0,INDEX('Faculty Dep Info'!C$3:F$268,(MATCH(D$4,'Faculty Dep Info'!C$3:C$1048576,0)+((F656-1)*3)),2),""),"")</f>
        <v/>
      </c>
    </row>
    <row r="657" spans="6:7" x14ac:dyDescent="0.25">
      <c r="F657" s="9" t="str">
        <f>IF(F656&lt;(COUNTIF('Faculty Dep Info'!C$3:C$1048576,+D$4)/3),(F656+1),"")</f>
        <v/>
      </c>
      <c r="G657" s="9" t="str">
        <f>IFERROR(IF((COUNTIF('Faculty Dep Info'!C$3:C$1048576,"FA")/3)&gt;0,INDEX('Faculty Dep Info'!C$3:F$268,(MATCH(D$4,'Faculty Dep Info'!C$3:C$1048576,0)+((F657-1)*3)),2),""),"")</f>
        <v/>
      </c>
    </row>
    <row r="658" spans="6:7" x14ac:dyDescent="0.25">
      <c r="F658" s="9" t="str">
        <f>IF(F657&lt;(COUNTIF('Faculty Dep Info'!C$3:C$1048576,+D$4)/3),(F657+1),"")</f>
        <v/>
      </c>
      <c r="G658" s="9" t="str">
        <f>IFERROR(IF((COUNTIF('Faculty Dep Info'!C$3:C$1048576,"FA")/3)&gt;0,INDEX('Faculty Dep Info'!C$3:F$268,(MATCH(D$4,'Faculty Dep Info'!C$3:C$1048576,0)+((F658-1)*3)),2),""),"")</f>
        <v/>
      </c>
    </row>
    <row r="659" spans="6:7" x14ac:dyDescent="0.25">
      <c r="F659" s="9" t="str">
        <f>IF(F658&lt;(COUNTIF('Faculty Dep Info'!C$3:C$1048576,+D$4)/3),(F658+1),"")</f>
        <v/>
      </c>
      <c r="G659" s="9" t="str">
        <f>IFERROR(IF((COUNTIF('Faculty Dep Info'!C$3:C$1048576,"FA")/3)&gt;0,INDEX('Faculty Dep Info'!C$3:F$268,(MATCH(D$4,'Faculty Dep Info'!C$3:C$1048576,0)+((F659-1)*3)),2),""),"")</f>
        <v/>
      </c>
    </row>
    <row r="660" spans="6:7" x14ac:dyDescent="0.25">
      <c r="F660" s="9" t="str">
        <f>IF(F659&lt;(COUNTIF('Faculty Dep Info'!C$3:C$1048576,+D$4)/3),(F659+1),"")</f>
        <v/>
      </c>
      <c r="G660" s="9" t="str">
        <f>IFERROR(IF((COUNTIF('Faculty Dep Info'!C$3:C$1048576,"FA")/3)&gt;0,INDEX('Faculty Dep Info'!C$3:F$268,(MATCH(D$4,'Faculty Dep Info'!C$3:C$1048576,0)+((F660-1)*3)),2),""),"")</f>
        <v/>
      </c>
    </row>
    <row r="661" spans="6:7" x14ac:dyDescent="0.25">
      <c r="F661" s="9" t="str">
        <f>IF(F660&lt;(COUNTIF('Faculty Dep Info'!C$3:C$1048576,+D$4)/3),(F660+1),"")</f>
        <v/>
      </c>
      <c r="G661" s="9" t="str">
        <f>IFERROR(IF((COUNTIF('Faculty Dep Info'!C$3:C$1048576,"FA")/3)&gt;0,INDEX('Faculty Dep Info'!C$3:F$268,(MATCH(D$4,'Faculty Dep Info'!C$3:C$1048576,0)+((F661-1)*3)),2),""),"")</f>
        <v/>
      </c>
    </row>
    <row r="662" spans="6:7" x14ac:dyDescent="0.25">
      <c r="F662" s="9" t="str">
        <f>IF(F661&lt;(COUNTIF('Faculty Dep Info'!C$3:C$1048576,+D$4)/3),(F661+1),"")</f>
        <v/>
      </c>
      <c r="G662" s="9" t="str">
        <f>IFERROR(IF((COUNTIF('Faculty Dep Info'!C$3:C$1048576,"FA")/3)&gt;0,INDEX('Faculty Dep Info'!C$3:F$268,(MATCH(D$4,'Faculty Dep Info'!C$3:C$1048576,0)+((F662-1)*3)),2),""),"")</f>
        <v/>
      </c>
    </row>
    <row r="663" spans="6:7" x14ac:dyDescent="0.25">
      <c r="F663" s="9" t="str">
        <f>IF(F662&lt;(COUNTIF('Faculty Dep Info'!C$3:C$1048576,+D$4)/3),(F662+1),"")</f>
        <v/>
      </c>
      <c r="G663" s="9" t="str">
        <f>IFERROR(IF((COUNTIF('Faculty Dep Info'!C$3:C$1048576,"FA")/3)&gt;0,INDEX('Faculty Dep Info'!C$3:F$268,(MATCH(D$4,'Faculty Dep Info'!C$3:C$1048576,0)+((F663-1)*3)),2),""),"")</f>
        <v/>
      </c>
    </row>
    <row r="664" spans="6:7" x14ac:dyDescent="0.25">
      <c r="F664" s="9" t="str">
        <f>IF(F663&lt;(COUNTIF('Faculty Dep Info'!C$3:C$1048576,+D$4)/3),(F663+1),"")</f>
        <v/>
      </c>
      <c r="G664" s="9" t="str">
        <f>IFERROR(IF((COUNTIF('Faculty Dep Info'!C$3:C$1048576,"FA")/3)&gt;0,INDEX('Faculty Dep Info'!C$3:F$268,(MATCH(D$4,'Faculty Dep Info'!C$3:C$1048576,0)+((F664-1)*3)),2),""),"")</f>
        <v/>
      </c>
    </row>
    <row r="665" spans="6:7" x14ac:dyDescent="0.25">
      <c r="F665" s="9" t="str">
        <f>IF(F664&lt;(COUNTIF('Faculty Dep Info'!C$3:C$1048576,+D$4)/3),(F664+1),"")</f>
        <v/>
      </c>
      <c r="G665" s="9" t="str">
        <f>IFERROR(IF((COUNTIF('Faculty Dep Info'!C$3:C$1048576,"FA")/3)&gt;0,INDEX('Faculty Dep Info'!C$3:F$268,(MATCH(D$4,'Faculty Dep Info'!C$3:C$1048576,0)+((F665-1)*3)),2),""),"")</f>
        <v/>
      </c>
    </row>
    <row r="666" spans="6:7" x14ac:dyDescent="0.25">
      <c r="F666" s="9" t="str">
        <f>IF(F665&lt;(COUNTIF('Faculty Dep Info'!C$3:C$1048576,+D$4)/3),(F665+1),"")</f>
        <v/>
      </c>
      <c r="G666" s="9" t="str">
        <f>IFERROR(IF((COUNTIF('Faculty Dep Info'!C$3:C$1048576,"FA")/3)&gt;0,INDEX('Faculty Dep Info'!C$3:F$268,(MATCH(D$4,'Faculty Dep Info'!C$3:C$1048576,0)+((F666-1)*3)),2),""),"")</f>
        <v/>
      </c>
    </row>
    <row r="667" spans="6:7" x14ac:dyDescent="0.25">
      <c r="F667" s="9" t="str">
        <f>IF(F666&lt;(COUNTIF('Faculty Dep Info'!C$3:C$1048576,+D$4)/3),(F666+1),"")</f>
        <v/>
      </c>
      <c r="G667" s="9" t="str">
        <f>IFERROR(IF((COUNTIF('Faculty Dep Info'!C$3:C$1048576,"FA")/3)&gt;0,INDEX('Faculty Dep Info'!C$3:F$268,(MATCH(D$4,'Faculty Dep Info'!C$3:C$1048576,0)+((F667-1)*3)),2),""),"")</f>
        <v/>
      </c>
    </row>
    <row r="668" spans="6:7" x14ac:dyDescent="0.25">
      <c r="F668" s="9" t="str">
        <f>IF(F667&lt;(COUNTIF('Faculty Dep Info'!C$3:C$1048576,+D$4)/3),(F667+1),"")</f>
        <v/>
      </c>
      <c r="G668" s="9" t="str">
        <f>IFERROR(IF((COUNTIF('Faculty Dep Info'!C$3:C$1048576,"FA")/3)&gt;0,INDEX('Faculty Dep Info'!C$3:F$268,(MATCH(D$4,'Faculty Dep Info'!C$3:C$1048576,0)+((F668-1)*3)),2),""),"")</f>
        <v/>
      </c>
    </row>
    <row r="669" spans="6:7" x14ac:dyDescent="0.25">
      <c r="F669" s="9" t="str">
        <f>IF(F668&lt;(COUNTIF('Faculty Dep Info'!C$3:C$1048576,+D$4)/3),(F668+1),"")</f>
        <v/>
      </c>
      <c r="G669" s="9" t="str">
        <f>IFERROR(IF((COUNTIF('Faculty Dep Info'!C$3:C$1048576,"FA")/3)&gt;0,INDEX('Faculty Dep Info'!C$3:F$268,(MATCH(D$4,'Faculty Dep Info'!C$3:C$1048576,0)+((F669-1)*3)),2),""),"")</f>
        <v/>
      </c>
    </row>
    <row r="670" spans="6:7" x14ac:dyDescent="0.25">
      <c r="F670" s="9" t="str">
        <f>IF(F669&lt;(COUNTIF('Faculty Dep Info'!C$3:C$1048576,+D$4)/3),(F669+1),"")</f>
        <v/>
      </c>
      <c r="G670" s="9" t="str">
        <f>IFERROR(IF((COUNTIF('Faculty Dep Info'!C$3:C$1048576,"FA")/3)&gt;0,INDEX('Faculty Dep Info'!C$3:F$268,(MATCH(D$4,'Faculty Dep Info'!C$3:C$1048576,0)+((F670-1)*3)),2),""),"")</f>
        <v/>
      </c>
    </row>
    <row r="671" spans="6:7" x14ac:dyDescent="0.25">
      <c r="F671" s="9" t="str">
        <f>IF(F670&lt;(COUNTIF('Faculty Dep Info'!C$3:C$1048576,+D$4)/3),(F670+1),"")</f>
        <v/>
      </c>
      <c r="G671" s="9" t="str">
        <f>IFERROR(IF((COUNTIF('Faculty Dep Info'!C$3:C$1048576,"FA")/3)&gt;0,INDEX('Faculty Dep Info'!C$3:F$268,(MATCH(D$4,'Faculty Dep Info'!C$3:C$1048576,0)+((F671-1)*3)),2),""),"")</f>
        <v/>
      </c>
    </row>
    <row r="672" spans="6:7" x14ac:dyDescent="0.25">
      <c r="F672" s="9" t="str">
        <f>IF(F671&lt;(COUNTIF('Faculty Dep Info'!C$3:C$1048576,+D$4)/3),(F671+1),"")</f>
        <v/>
      </c>
      <c r="G672" s="9" t="str">
        <f>IFERROR(IF((COUNTIF('Faculty Dep Info'!C$3:C$1048576,"FA")/3)&gt;0,INDEX('Faculty Dep Info'!C$3:F$268,(MATCH(D$4,'Faculty Dep Info'!C$3:C$1048576,0)+((F672-1)*3)),2),""),"")</f>
        <v/>
      </c>
    </row>
    <row r="673" spans="6:7" x14ac:dyDescent="0.25">
      <c r="F673" s="9" t="str">
        <f>IF(F672&lt;(COUNTIF('Faculty Dep Info'!C$3:C$1048576,+D$4)/3),(F672+1),"")</f>
        <v/>
      </c>
      <c r="G673" s="9" t="str">
        <f>IFERROR(IF((COUNTIF('Faculty Dep Info'!C$3:C$1048576,"FA")/3)&gt;0,INDEX('Faculty Dep Info'!C$3:F$268,(MATCH(D$4,'Faculty Dep Info'!C$3:C$1048576,0)+((F673-1)*3)),2),""),"")</f>
        <v/>
      </c>
    </row>
  </sheetData>
  <dataValidations count="6">
    <dataValidation type="list" allowBlank="1" showInputMessage="1" showErrorMessage="1" sqref="D4" xr:uid="{00000000-0002-0000-0200-000000000000}">
      <formula1>"FE,FA,FT,GA"</formula1>
    </dataValidation>
    <dataValidation type="list" allowBlank="1" showInputMessage="1" showErrorMessage="1" sqref="D6" xr:uid="{00000000-0002-0000-0200-000002000000}">
      <formula1>"CAP,REH,REC"</formula1>
    </dataValidation>
    <dataValidation type="list" allowBlank="1" showInputMessage="1" showErrorMessage="1" sqref="D7" xr:uid="{00000000-0002-0000-0200-000003000000}">
      <formula1>"2020,2021,2022,2023"</formula1>
    </dataValidation>
    <dataValidation type="list" allowBlank="1" showInputMessage="1" showErrorMessage="1" sqref="D3" xr:uid="{00000000-0002-0000-0200-000004000000}">
      <formula1>"Furniture,Tyre,Farm,Computer,Consumable,Glassware"</formula1>
    </dataValidation>
    <dataValidation type="list" allowBlank="1" showInputMessage="1" showErrorMessage="1" sqref="D5" xr:uid="{00000000-0002-0000-0200-000001000000}">
      <formula1>$G$2:$G$26</formula1>
    </dataValidation>
    <dataValidation type="list" allowBlank="1" showInputMessage="1" showErrorMessage="1" sqref="D10" xr:uid="{A40976B5-3BB6-4FF1-BBD9-E11F4BCB884A}">
      <formula1>"07,14,21,30,45,60,75,90"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8" tint="-0.249977111117893"/>
  </sheetPr>
  <dimension ref="B2:I40"/>
  <sheetViews>
    <sheetView topLeftCell="A19" workbookViewId="0">
      <selection activeCell="D8" sqref="D8:I8"/>
    </sheetView>
  </sheetViews>
  <sheetFormatPr defaultRowHeight="15" x14ac:dyDescent="0.25"/>
  <cols>
    <col min="2" max="2" width="10.28515625" customWidth="1"/>
    <col min="3" max="3" width="5.5703125" style="9" hidden="1" customWidth="1"/>
    <col min="4" max="4" width="14.28515625" customWidth="1"/>
    <col min="5" max="5" width="11.85546875" customWidth="1"/>
    <col min="6" max="6" width="15.7109375" customWidth="1"/>
    <col min="8" max="8" width="13.140625" customWidth="1"/>
    <col min="9" max="9" width="27.5703125" style="1" customWidth="1"/>
  </cols>
  <sheetData>
    <row r="2" spans="2:9" x14ac:dyDescent="0.25">
      <c r="C2"/>
      <c r="H2" s="9" t="s">
        <v>3</v>
      </c>
      <c r="I2" s="9" t="str">
        <f>+'Quotation NO Generator'!D3</f>
        <v>Computer</v>
      </c>
    </row>
    <row r="3" spans="2:9" x14ac:dyDescent="0.25">
      <c r="C3"/>
      <c r="H3" s="9" t="s">
        <v>8</v>
      </c>
      <c r="I3" s="9">
        <f>COUNTIF('Bidder Info'!C:C,QUOTATION!I2)</f>
        <v>8</v>
      </c>
    </row>
    <row r="4" spans="2:9" x14ac:dyDescent="0.25">
      <c r="B4" s="42"/>
      <c r="C4" s="44" t="str">
        <f>CONCATENATE("Quotation No : ")</f>
        <v xml:space="preserve">Quotation No : </v>
      </c>
      <c r="D4" s="43" t="s">
        <v>115</v>
      </c>
      <c r="E4" s="148" t="str">
        <f>+'Quotation NO Generator'!D8</f>
        <v>UOJ/FK/FE/CIV/REH/2023/004</v>
      </c>
      <c r="F4" s="148"/>
      <c r="G4" s="148"/>
      <c r="H4" s="145" t="str">
        <f ca="1">CONCATENATE("Date : ",TEXT(+'Quotation NO Generator'!D2,"DD-MM-YYYY"))</f>
        <v>Date : 11-05-2023</v>
      </c>
      <c r="I4" s="146"/>
    </row>
    <row r="5" spans="2:9" x14ac:dyDescent="0.25">
      <c r="B5" s="42"/>
      <c r="C5" s="147"/>
      <c r="D5" s="147"/>
      <c r="E5" s="147"/>
      <c r="F5" s="147"/>
      <c r="G5" s="147"/>
      <c r="H5" s="147"/>
      <c r="I5" s="147"/>
    </row>
    <row r="6" spans="2:9" x14ac:dyDescent="0.25">
      <c r="C6" s="35">
        <f>IF(I$3&gt;0,1,"")</f>
        <v>1</v>
      </c>
      <c r="D6" s="144" t="str">
        <f>IFERROR(CONCATENATE(IF(C6&lt;=I$3,CONCATENATE("BID ",TEXT(C6,"00"))," ")," : ",INDEX('Bidder Info'!D$4:D$4197,MATCH(I$2,'Bidder Info'!C$4:C$4197,0)+(C6-1)),", ",INDEX('Bidder Info'!E$4:E$4197,MATCH(I$2,'Bidder Info'!C$4:C$4197,0)+(C6-1)),", Tel NO:",INDEX('Bidder Info'!F$4:F$4197,MATCH(I$2,'Bidder Info'!C$4:C$4197,0)+(C6-1))),"")</f>
        <v>BID 01 : A1, No:01 , ABC Lane, Tel NO:761514888</v>
      </c>
      <c r="E6" s="144"/>
      <c r="F6" s="144"/>
      <c r="G6" s="144"/>
      <c r="H6" s="144"/>
      <c r="I6" s="144"/>
    </row>
    <row r="7" spans="2:9" x14ac:dyDescent="0.25">
      <c r="C7" s="35">
        <f t="shared" ref="C7:C30" si="0">IF(C6&lt;I$3,C6+1,"")</f>
        <v>2</v>
      </c>
      <c r="D7" s="144" t="str">
        <f>IFERROR(CONCATENATE(IF(C7&lt;=I$3,CONCATENATE("BID ",TEXT(C7,"00"))," ")," : ",INDEX('Bidder Info'!D$4:D$4197,MATCH(I$2,'Bidder Info'!C$4:C$4197,0)+(C7-1)),", ",INDEX('Bidder Info'!E$4:E$4197,MATCH(I$2,'Bidder Info'!C$4:C$4197,0)+(C7-1)),", Tel NO:",INDEX('Bidder Info'!F$4:F$4197,MATCH(I$2,'Bidder Info'!C$4:C$4197,0)+(C7-1))),"")</f>
        <v>BID 02 : A2, No:02 , ABC Lane, Tel NO:761514889</v>
      </c>
      <c r="E7" s="144"/>
      <c r="F7" s="144"/>
      <c r="G7" s="144"/>
      <c r="H7" s="144"/>
      <c r="I7" s="144"/>
    </row>
    <row r="8" spans="2:9" x14ac:dyDescent="0.25">
      <c r="C8" s="35">
        <f t="shared" si="0"/>
        <v>3</v>
      </c>
      <c r="D8" s="144" t="str">
        <f>IFERROR(CONCATENATE(IF(C8&lt;=I$3,CONCATENATE("BID ",TEXT(C8,"00"))," ")," : ",INDEX('Bidder Info'!D$4:D$4197,MATCH(I$2,'Bidder Info'!C$4:C$4197,0)+(C8-1)),", ",INDEX('Bidder Info'!E$4:E$4197,MATCH(I$2,'Bidder Info'!C$4:C$4197,0)+(C8-1)),", Tel NO:",INDEX('Bidder Info'!F$4:F$4197,MATCH(I$2,'Bidder Info'!C$4:C$4197,0)+(C8-1))),"")</f>
        <v>BID 03 : A3, No:03 , ABC Lane, Tel NO:761514890</v>
      </c>
      <c r="E8" s="144"/>
      <c r="F8" s="144"/>
      <c r="G8" s="144"/>
      <c r="H8" s="144"/>
      <c r="I8" s="144"/>
    </row>
    <row r="9" spans="2:9" x14ac:dyDescent="0.25">
      <c r="C9" s="35">
        <f t="shared" si="0"/>
        <v>4</v>
      </c>
      <c r="D9" s="144" t="str">
        <f>IFERROR(CONCATENATE(IF(C9&lt;=I$3,CONCATENATE("BID ",TEXT(C9,"00"))," ")," : ",INDEX('Bidder Info'!D$4:D$4197,MATCH(I$2,'Bidder Info'!C$4:C$4197,0)+(C9-1)),", ",INDEX('Bidder Info'!E$4:E$4197,MATCH(I$2,'Bidder Info'!C$4:C$4197,0)+(C9-1)),", Tel NO:",INDEX('Bidder Info'!F$4:F$4197,MATCH(I$2,'Bidder Info'!C$4:C$4197,0)+(C9-1))),"")</f>
        <v>BID 04 : A4, No:04 , ABC Lane, Tel NO:761514891</v>
      </c>
      <c r="E9" s="144"/>
      <c r="F9" s="144"/>
      <c r="G9" s="144"/>
      <c r="H9" s="144"/>
      <c r="I9" s="144"/>
    </row>
    <row r="10" spans="2:9" x14ac:dyDescent="0.25">
      <c r="C10" s="35">
        <f t="shared" si="0"/>
        <v>5</v>
      </c>
      <c r="D10" s="144" t="str">
        <f>IFERROR(CONCATENATE(IF(C10&lt;=I$3,CONCATENATE("BID ",TEXT(C10,"00"))," ")," : ",INDEX('Bidder Info'!D$4:D$4197,MATCH(I$2,'Bidder Info'!C$4:C$4197,0)+(C10-1)),", ",INDEX('Bidder Info'!E$4:E$4197,MATCH(I$2,'Bidder Info'!C$4:C$4197,0)+(C10-1)),", Tel NO:",INDEX('Bidder Info'!F$4:F$4197,MATCH(I$2,'Bidder Info'!C$4:C$4197,0)+(C10-1))),"")</f>
        <v>BID 05 : A5, No:05 , ABC Lane, Tel NO:761514892</v>
      </c>
      <c r="E10" s="144"/>
      <c r="F10" s="144"/>
      <c r="G10" s="144"/>
      <c r="H10" s="144"/>
      <c r="I10" s="144"/>
    </row>
    <row r="11" spans="2:9" x14ac:dyDescent="0.25">
      <c r="C11" s="35">
        <f t="shared" si="0"/>
        <v>6</v>
      </c>
      <c r="D11" s="144" t="str">
        <f>IFERROR(CONCATENATE(IF(C11&lt;=I$3,CONCATENATE("BID ",TEXT(C11,"00"))," ")," : ",INDEX('Bidder Info'!D$4:D$4197,MATCH(I$2,'Bidder Info'!C$4:C$4197,0)+(C11-1)),", ",INDEX('Bidder Info'!E$4:E$4197,MATCH(I$2,'Bidder Info'!C$4:C$4197,0)+(C11-1)),", Tel NO:",INDEX('Bidder Info'!F$4:F$4197,MATCH(I$2,'Bidder Info'!C$4:C$4197,0)+(C11-1))),"")</f>
        <v>BID 06 : A6, No:06 , ABC Lane, Tel NO:761514893</v>
      </c>
      <c r="E11" s="144"/>
      <c r="F11" s="144"/>
      <c r="G11" s="144"/>
      <c r="H11" s="144"/>
      <c r="I11" s="144"/>
    </row>
    <row r="12" spans="2:9" x14ac:dyDescent="0.25">
      <c r="C12" s="35">
        <f t="shared" si="0"/>
        <v>7</v>
      </c>
      <c r="D12" s="144" t="str">
        <f>IFERROR(CONCATENATE(IF(C12&lt;=I$3,CONCATENATE("BID ",TEXT(C12,"00"))," ")," : ",INDEX('Bidder Info'!D$4:D$4197,MATCH(I$2,'Bidder Info'!C$4:C$4197,0)+(C12-1)),", ",INDEX('Bidder Info'!E$4:E$4197,MATCH(I$2,'Bidder Info'!C$4:C$4197,0)+(C12-1)),", Tel NO:",INDEX('Bidder Info'!F$4:F$4197,MATCH(I$2,'Bidder Info'!C$4:C$4197,0)+(C12-1))),"")</f>
        <v>BID 07 : A7, No:07 , ABC Lane, Tel NO:761514894</v>
      </c>
      <c r="E12" s="144"/>
      <c r="F12" s="144"/>
      <c r="G12" s="144"/>
      <c r="H12" s="144"/>
      <c r="I12" s="144"/>
    </row>
    <row r="13" spans="2:9" x14ac:dyDescent="0.25">
      <c r="C13" s="35">
        <f t="shared" si="0"/>
        <v>8</v>
      </c>
      <c r="D13" s="144" t="str">
        <f>IFERROR(CONCATENATE(IF(C13&lt;=I$3,CONCATENATE("BID ",TEXT(C13,"00"))," ")," : ",INDEX('Bidder Info'!D$4:D$4197,MATCH(I$2,'Bidder Info'!C$4:C$4197,0)+(C13-1)),", ",INDEX('Bidder Info'!E$4:E$4197,MATCH(I$2,'Bidder Info'!C$4:C$4197,0)+(C13-1)),", Tel NO:",INDEX('Bidder Info'!F$4:F$4197,MATCH(I$2,'Bidder Info'!C$4:C$4197,0)+(C13-1))),"")</f>
        <v>BID 08 : A8, No:08 , ABC Lane, Tel NO:751244752</v>
      </c>
      <c r="E13" s="144"/>
      <c r="F13" s="144"/>
      <c r="G13" s="144"/>
      <c r="H13" s="144"/>
      <c r="I13" s="144"/>
    </row>
    <row r="14" spans="2:9" x14ac:dyDescent="0.25">
      <c r="C14" s="35" t="str">
        <f t="shared" si="0"/>
        <v/>
      </c>
      <c r="D14" s="144" t="str">
        <f>IFERROR(CONCATENATE(IF(C14&lt;=I$3,CONCATENATE("BID ",TEXT(C14,"00"))," ")," : ",INDEX('Bidder Info'!D$4:D$4197,MATCH(I$2,'Bidder Info'!C$4:C$4197,0)+(C14-1)),", ",INDEX('Bidder Info'!E$4:E$4197,MATCH(I$2,'Bidder Info'!C$4:C$4197,0)+(C14-1)),", Tel NO:",INDEX('Bidder Info'!F$4:F$4197,MATCH(I$2,'Bidder Info'!C$4:C$4197,0)+(C14-1))),"")</f>
        <v/>
      </c>
      <c r="E14" s="144"/>
      <c r="F14" s="144"/>
      <c r="G14" s="144"/>
      <c r="H14" s="144"/>
      <c r="I14" s="144"/>
    </row>
    <row r="15" spans="2:9" x14ac:dyDescent="0.25">
      <c r="C15" s="35" t="str">
        <f t="shared" si="0"/>
        <v/>
      </c>
      <c r="D15" s="144" t="str">
        <f>IFERROR(CONCATENATE(IF(C15&lt;=I$3,CONCATENATE("BID ",TEXT(C15,"00"))," ")," : ",INDEX('Bidder Info'!D$4:D$4197,MATCH(I$2,'Bidder Info'!C$4:C$4197,0)+(C15-1)),", ",INDEX('Bidder Info'!E$4:E$4197,MATCH(I$2,'Bidder Info'!C$4:C$4197,0)+(C15-1)),", Tel NO:",INDEX('Bidder Info'!F$4:F$4197,MATCH(I$2,'Bidder Info'!C$4:C$4197,0)+(C15-1))),"")</f>
        <v/>
      </c>
      <c r="E15" s="144"/>
      <c r="F15" s="144"/>
      <c r="G15" s="144"/>
      <c r="H15" s="144"/>
      <c r="I15" s="144"/>
    </row>
    <row r="16" spans="2:9" x14ac:dyDescent="0.25">
      <c r="C16" s="35" t="str">
        <f t="shared" si="0"/>
        <v/>
      </c>
      <c r="D16" s="144" t="str">
        <f>IFERROR(CONCATENATE(IF(C16&lt;=I$3,CONCATENATE("BID ",TEXT(C16,"00"))," ")," : ",INDEX('Bidder Info'!D$4:D$4197,MATCH(I$2,'Bidder Info'!C$4:C$4197,0)+(C16-1)),", ",INDEX('Bidder Info'!E$4:E$4197,MATCH(I$2,'Bidder Info'!C$4:C$4197,0)+(C16-1)),", Tel NO:",INDEX('Bidder Info'!F$4:F$4197,MATCH(I$2,'Bidder Info'!C$4:C$4197,0)+(C16-1))),"")</f>
        <v/>
      </c>
      <c r="E16" s="144"/>
      <c r="F16" s="144"/>
      <c r="G16" s="144"/>
      <c r="H16" s="144"/>
      <c r="I16" s="144"/>
    </row>
    <row r="17" spans="2:9" x14ac:dyDescent="0.25">
      <c r="C17" s="35" t="str">
        <f t="shared" si="0"/>
        <v/>
      </c>
      <c r="D17" s="144" t="str">
        <f>IFERROR(CONCATENATE(IF(C17&lt;=I$3,CONCATENATE("BID ",TEXT(C17,"00"))," ")," : ",INDEX('Bidder Info'!D$4:D$4197,MATCH(I$2,'Bidder Info'!C$4:C$4197,0)+(C17-1)),", ",INDEX('Bidder Info'!E$4:E$4197,MATCH(I$2,'Bidder Info'!C$4:C$4197,0)+(C17-1)),", Tel NO:",INDEX('Bidder Info'!F$4:F$4197,MATCH(I$2,'Bidder Info'!C$4:C$4197,0)+(C17-1))),"")</f>
        <v/>
      </c>
      <c r="E17" s="144"/>
      <c r="F17" s="144"/>
      <c r="G17" s="144"/>
      <c r="H17" s="144"/>
      <c r="I17" s="144"/>
    </row>
    <row r="18" spans="2:9" x14ac:dyDescent="0.25">
      <c r="C18" s="35" t="str">
        <f t="shared" si="0"/>
        <v/>
      </c>
      <c r="D18" s="144" t="str">
        <f>IFERROR(CONCATENATE(IF(C18&lt;=I$3,CONCATENATE("BID ",C18)," ")," : ",INDEX('Bidder Info'!D$4:D$4197,MATCH(I$2,'Bidder Info'!C$4:C$4197,0)+(C18-1)),", ",INDEX('Bidder Info'!E$4:E$4197,MATCH(I$2,'Bidder Info'!C$4:C$4197,0)+(C18-1)),", Tel NO:",INDEX('Bidder Info'!F$4:F$4197,MATCH(I$2,'Bidder Info'!C$4:C$4197,0)+(C18-1))),"")</f>
        <v/>
      </c>
      <c r="E18" s="144"/>
      <c r="F18" s="144"/>
      <c r="G18" s="144"/>
      <c r="H18" s="144"/>
      <c r="I18" s="144"/>
    </row>
    <row r="19" spans="2:9" x14ac:dyDescent="0.25">
      <c r="C19" s="35" t="str">
        <f t="shared" si="0"/>
        <v/>
      </c>
      <c r="D19" s="144" t="str">
        <f>IFERROR(CONCATENATE(IF(C19&lt;=I$3,CONCATENATE("BID ",C19)," ")," : ",INDEX('Bidder Info'!D$4:D$4197,MATCH(I$2,'Bidder Info'!C$4:C$4197,0)+(C19-1)),", ",INDEX('Bidder Info'!E$4:E$4197,MATCH(I$2,'Bidder Info'!C$4:C$4197,0)+(C19-1)),", Tel NO:",INDEX('Bidder Info'!F$4:F$4197,MATCH(I$2,'Bidder Info'!C$4:C$4197,0)+(C19-1))),"")</f>
        <v/>
      </c>
      <c r="E19" s="144"/>
      <c r="F19" s="144"/>
      <c r="G19" s="144"/>
      <c r="H19" s="144"/>
      <c r="I19" s="144"/>
    </row>
    <row r="20" spans="2:9" x14ac:dyDescent="0.25">
      <c r="C20" s="35" t="str">
        <f t="shared" si="0"/>
        <v/>
      </c>
      <c r="D20" s="144" t="str">
        <f>IFERROR(CONCATENATE(IF(C20&lt;=I$3,CONCATENATE("BID ",C20)," ")," : ",INDEX('Bidder Info'!D$4:D$4197,MATCH(I$2,'Bidder Info'!C$4:C$4197,0)+(C20-1)),", ",INDEX('Bidder Info'!E$4:E$4197,MATCH(I$2,'Bidder Info'!C$4:C$4197,0)+(C20-1)),", Tel NO:",INDEX('Bidder Info'!F$4:F$4197,MATCH(I$2,'Bidder Info'!C$4:C$4197,0)+(C20-1))),"")</f>
        <v/>
      </c>
      <c r="E20" s="144"/>
      <c r="F20" s="144"/>
      <c r="G20" s="144"/>
      <c r="H20" s="144"/>
      <c r="I20" s="144"/>
    </row>
    <row r="21" spans="2:9" x14ac:dyDescent="0.25">
      <c r="C21" s="35" t="str">
        <f t="shared" si="0"/>
        <v/>
      </c>
      <c r="D21" s="157" t="str">
        <f>CONCATENATE("QUOTATION ",+'Quotation NO Generator'!D9)</f>
        <v>QUOTATION For the purchase of Laptop Computer</v>
      </c>
      <c r="E21" s="157"/>
      <c r="F21" s="157"/>
      <c r="G21" s="157"/>
      <c r="H21" s="157"/>
      <c r="I21" s="157"/>
    </row>
    <row r="22" spans="2:9" x14ac:dyDescent="0.25">
      <c r="B22" s="42"/>
      <c r="C22" s="37" t="str">
        <f t="shared" si="0"/>
        <v/>
      </c>
      <c r="D22" s="38"/>
      <c r="E22" s="38"/>
      <c r="F22" s="38"/>
      <c r="G22" s="38"/>
      <c r="H22" s="38"/>
      <c r="I22" s="18"/>
    </row>
    <row r="23" spans="2:9" x14ac:dyDescent="0.25">
      <c r="B23" s="42"/>
      <c r="C23" s="37" t="str">
        <f t="shared" si="0"/>
        <v/>
      </c>
      <c r="D23" s="154" t="s">
        <v>23</v>
      </c>
      <c r="E23" s="154"/>
      <c r="F23" s="154"/>
      <c r="G23" s="154"/>
      <c r="H23" s="154"/>
      <c r="I23" s="155"/>
    </row>
    <row r="24" spans="2:9" x14ac:dyDescent="0.25">
      <c r="B24" s="42"/>
      <c r="C24" s="37" t="str">
        <f t="shared" si="0"/>
        <v/>
      </c>
      <c r="D24" s="154" t="s">
        <v>24</v>
      </c>
      <c r="E24" s="154"/>
      <c r="F24" s="154"/>
      <c r="G24" s="154"/>
      <c r="H24" s="154"/>
      <c r="I24" s="155"/>
    </row>
    <row r="25" spans="2:9" x14ac:dyDescent="0.25">
      <c r="B25" s="42"/>
      <c r="C25" s="37" t="str">
        <f t="shared" si="0"/>
        <v/>
      </c>
      <c r="D25" s="154" t="s">
        <v>25</v>
      </c>
      <c r="E25" s="154"/>
      <c r="F25" s="154"/>
      <c r="G25" s="154"/>
      <c r="H25" s="154"/>
      <c r="I25" s="155"/>
    </row>
    <row r="26" spans="2:9" x14ac:dyDescent="0.25">
      <c r="B26" s="42"/>
      <c r="C26" s="37" t="str">
        <f t="shared" si="0"/>
        <v/>
      </c>
      <c r="D26" s="158" t="str">
        <f ca="1">CONCATENATE(TEXT(+'Quotation NO Generator'!D11,"DD-MM-YYYY"),".Further you are requested to mention the name and quotation number on the left hand")</f>
        <v>25-05-2023.Further you are requested to mention the name and quotation number on the left hand</v>
      </c>
      <c r="E26" s="154"/>
      <c r="F26" s="154"/>
      <c r="G26" s="154"/>
      <c r="H26" s="154"/>
      <c r="I26" s="155"/>
    </row>
    <row r="27" spans="2:9" x14ac:dyDescent="0.25">
      <c r="B27" s="42"/>
      <c r="C27" s="37" t="str">
        <f t="shared" si="0"/>
        <v/>
      </c>
      <c r="D27" s="154" t="s">
        <v>34</v>
      </c>
      <c r="E27" s="154"/>
      <c r="F27" s="154"/>
      <c r="G27" s="154"/>
      <c r="H27" s="154"/>
      <c r="I27" s="155"/>
    </row>
    <row r="28" spans="2:9" x14ac:dyDescent="0.25">
      <c r="B28" s="42"/>
      <c r="C28" s="37" t="str">
        <f t="shared" si="0"/>
        <v/>
      </c>
      <c r="D28" s="19"/>
      <c r="E28" s="19"/>
      <c r="F28" s="19"/>
      <c r="G28" s="19"/>
      <c r="H28" s="19"/>
      <c r="I28" s="20"/>
    </row>
    <row r="29" spans="2:9" x14ac:dyDescent="0.25">
      <c r="B29" s="42"/>
      <c r="C29" s="39" t="str">
        <f t="shared" si="0"/>
        <v/>
      </c>
      <c r="D29" s="21" t="s">
        <v>26</v>
      </c>
      <c r="E29" s="156" t="s">
        <v>27</v>
      </c>
      <c r="F29" s="156"/>
      <c r="G29" s="156"/>
      <c r="H29" s="10" t="s">
        <v>28</v>
      </c>
      <c r="I29" s="10" t="s">
        <v>29</v>
      </c>
    </row>
    <row r="30" spans="2:9" x14ac:dyDescent="0.25">
      <c r="B30" s="42"/>
      <c r="C30" s="37" t="str">
        <f t="shared" si="0"/>
        <v/>
      </c>
      <c r="D30" s="22"/>
      <c r="E30" s="149"/>
      <c r="F30" s="150"/>
      <c r="G30" s="151"/>
      <c r="H30" s="11"/>
      <c r="I30" s="11"/>
    </row>
    <row r="31" spans="2:9" x14ac:dyDescent="0.25">
      <c r="C31" s="40"/>
      <c r="D31" s="12"/>
      <c r="E31" s="149"/>
      <c r="F31" s="150"/>
      <c r="G31" s="151"/>
      <c r="H31" s="12"/>
      <c r="I31" s="10"/>
    </row>
    <row r="32" spans="2:9" x14ac:dyDescent="0.25">
      <c r="C32" s="40"/>
      <c r="D32" s="12"/>
      <c r="E32" s="149"/>
      <c r="F32" s="150"/>
      <c r="G32" s="151"/>
      <c r="H32" s="12"/>
      <c r="I32" s="10"/>
    </row>
    <row r="33" spans="3:9" x14ac:dyDescent="0.25">
      <c r="C33" s="40"/>
      <c r="D33" s="12"/>
      <c r="E33" s="149"/>
      <c r="F33" s="150"/>
      <c r="G33" s="151"/>
      <c r="H33" s="12"/>
      <c r="I33" s="10"/>
    </row>
    <row r="34" spans="3:9" x14ac:dyDescent="0.25">
      <c r="C34" s="40"/>
      <c r="D34" s="24"/>
      <c r="E34" s="13"/>
      <c r="F34" s="13"/>
      <c r="G34" s="13"/>
      <c r="H34" s="13"/>
      <c r="I34" s="14"/>
    </row>
    <row r="35" spans="3:9" ht="15" customHeight="1" x14ac:dyDescent="0.25">
      <c r="C35" s="40"/>
      <c r="D35" s="152" t="s">
        <v>30</v>
      </c>
      <c r="E35" s="153"/>
      <c r="F35" s="41"/>
      <c r="G35" s="41"/>
      <c r="H35" s="41"/>
      <c r="I35" s="15"/>
    </row>
    <row r="36" spans="3:9" x14ac:dyDescent="0.25">
      <c r="C36" s="40"/>
      <c r="D36" s="152"/>
      <c r="E36" s="153"/>
      <c r="F36" s="41"/>
      <c r="G36" s="41"/>
      <c r="H36" s="41"/>
      <c r="I36" s="15"/>
    </row>
    <row r="37" spans="3:9" x14ac:dyDescent="0.25">
      <c r="C37" s="40"/>
      <c r="D37" s="152"/>
      <c r="E37" s="153"/>
      <c r="F37" s="41"/>
      <c r="G37" s="41"/>
      <c r="H37" s="41"/>
      <c r="I37" s="15"/>
    </row>
    <row r="38" spans="3:9" x14ac:dyDescent="0.25">
      <c r="C38" s="40"/>
      <c r="D38" s="152"/>
      <c r="E38" s="153"/>
      <c r="F38" s="41"/>
      <c r="G38" s="41"/>
      <c r="H38" s="41"/>
      <c r="I38" s="15"/>
    </row>
    <row r="39" spans="3:9" x14ac:dyDescent="0.25">
      <c r="C39" s="40"/>
      <c r="D39" s="152"/>
      <c r="E39" s="153"/>
      <c r="F39" s="41"/>
      <c r="G39" s="41"/>
      <c r="H39" s="41"/>
      <c r="I39" s="15"/>
    </row>
    <row r="40" spans="3:9" x14ac:dyDescent="0.25">
      <c r="C40" s="36"/>
      <c r="D40" s="25"/>
      <c r="E40" s="16"/>
      <c r="F40" s="16"/>
      <c r="G40" s="16"/>
      <c r="H40" s="16"/>
      <c r="I40" s="17"/>
    </row>
  </sheetData>
  <mergeCells count="30">
    <mergeCell ref="D21:I21"/>
    <mergeCell ref="D26:I26"/>
    <mergeCell ref="E30:G30"/>
    <mergeCell ref="E31:G31"/>
    <mergeCell ref="E32:G32"/>
    <mergeCell ref="E33:G33"/>
    <mergeCell ref="D35:E39"/>
    <mergeCell ref="D27:I27"/>
    <mergeCell ref="E29:G29"/>
    <mergeCell ref="D23:I23"/>
    <mergeCell ref="D24:I24"/>
    <mergeCell ref="D25:I25"/>
    <mergeCell ref="H4:I4"/>
    <mergeCell ref="C5:I5"/>
    <mergeCell ref="D11:I11"/>
    <mergeCell ref="D6:I6"/>
    <mergeCell ref="D7:I7"/>
    <mergeCell ref="D8:I8"/>
    <mergeCell ref="D9:I9"/>
    <mergeCell ref="D10:I10"/>
    <mergeCell ref="E4:G4"/>
    <mergeCell ref="D18:I18"/>
    <mergeCell ref="D19:I19"/>
    <mergeCell ref="D20:I20"/>
    <mergeCell ref="D12:I12"/>
    <mergeCell ref="D13:I13"/>
    <mergeCell ref="D14:I14"/>
    <mergeCell ref="D15:I15"/>
    <mergeCell ref="D16:I16"/>
    <mergeCell ref="D17:I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8" tint="-0.249977111117893"/>
  </sheetPr>
  <dimension ref="B3:G224"/>
  <sheetViews>
    <sheetView topLeftCell="A9" workbookViewId="0">
      <selection activeCell="I12" sqref="I12"/>
    </sheetView>
  </sheetViews>
  <sheetFormatPr defaultRowHeight="15" x14ac:dyDescent="0.25"/>
  <cols>
    <col min="2" max="2" width="13.5703125" style="1" customWidth="1"/>
    <col min="3" max="6" width="21.85546875" style="1" customWidth="1"/>
    <col min="7" max="7" width="13.85546875" customWidth="1"/>
  </cols>
  <sheetData>
    <row r="3" spans="2:7" ht="24" customHeight="1" x14ac:dyDescent="0.25">
      <c r="B3" s="5" t="s">
        <v>4</v>
      </c>
      <c r="C3" s="6" t="s">
        <v>3</v>
      </c>
      <c r="D3" s="6" t="s">
        <v>1</v>
      </c>
      <c r="E3" s="6" t="s">
        <v>0</v>
      </c>
      <c r="F3" s="7" t="s">
        <v>2</v>
      </c>
      <c r="G3" s="6" t="s">
        <v>47</v>
      </c>
    </row>
    <row r="4" spans="2:7" x14ac:dyDescent="0.25">
      <c r="B4" s="26">
        <f>IF(AND(ISTEXT(C4),ISTEXT(D4),ISTEXT(E4),ISNUMBER(F4)),1,"Fields can't be blank.All the fields are required fields!!")</f>
        <v>1</v>
      </c>
      <c r="C4" s="3" t="s">
        <v>7</v>
      </c>
      <c r="D4" s="3" t="s">
        <v>78</v>
      </c>
      <c r="E4" s="3" t="s">
        <v>105</v>
      </c>
      <c r="F4" s="8">
        <v>761514888</v>
      </c>
      <c r="G4" s="27">
        <v>1</v>
      </c>
    </row>
    <row r="5" spans="2:7" x14ac:dyDescent="0.25">
      <c r="B5" s="26">
        <f t="shared" ref="B5:B10" si="0">IF(AND(ISBLANK(C4),ISBLANK(D4),ISBLANK(E4),ISBLANK(F4),ISBLANK(C5),ISBLANK(D5),ISBLANK(E5),ISBLANK(F5)),"",IF(AND(ISBLANK(C4),ISBLANK(D4),ISBLANK(E4),ISBLANK(F4)),"Error - Previous Fields Can't Be Empty.Fill The Previous Fields first before you enter the data at here!!",IF(AND(ISBLANK(C5),ISBLANK(D5),ISBLANK(E5),ISBLANK(F5))," ",IF(AND(ISTEXT(C5),ISTEXT(D5),ISTEXT(E5),ISNUMBER(F5)),(B4+1),"Error - Data type is mismatched!!"))))</f>
        <v>2</v>
      </c>
      <c r="C5" s="3" t="s">
        <v>7</v>
      </c>
      <c r="D5" s="3" t="s">
        <v>79</v>
      </c>
      <c r="E5" s="3" t="s">
        <v>106</v>
      </c>
      <c r="F5" s="8">
        <f t="shared" ref="F5:F10" si="1">IFERROR(IF(ISBLANK(F4),"",(F4+1)),"")</f>
        <v>761514889</v>
      </c>
      <c r="G5" s="27">
        <v>5</v>
      </c>
    </row>
    <row r="6" spans="2:7" x14ac:dyDescent="0.25">
      <c r="B6" s="26">
        <f t="shared" si="0"/>
        <v>3</v>
      </c>
      <c r="C6" s="3" t="s">
        <v>7</v>
      </c>
      <c r="D6" s="3" t="s">
        <v>80</v>
      </c>
      <c r="E6" s="3" t="s">
        <v>107</v>
      </c>
      <c r="F6" s="8">
        <f t="shared" si="1"/>
        <v>761514890</v>
      </c>
      <c r="G6" s="27">
        <v>2</v>
      </c>
    </row>
    <row r="7" spans="2:7" x14ac:dyDescent="0.25">
      <c r="B7" s="26">
        <f t="shared" si="0"/>
        <v>4</v>
      </c>
      <c r="C7" s="3" t="s">
        <v>7</v>
      </c>
      <c r="D7" s="3" t="s">
        <v>81</v>
      </c>
      <c r="E7" s="3" t="s">
        <v>108</v>
      </c>
      <c r="F7" s="8">
        <f t="shared" si="1"/>
        <v>761514891</v>
      </c>
      <c r="G7" s="27">
        <v>3</v>
      </c>
    </row>
    <row r="8" spans="2:7" x14ac:dyDescent="0.25">
      <c r="B8" s="26">
        <f t="shared" si="0"/>
        <v>5</v>
      </c>
      <c r="C8" s="2" t="s">
        <v>7</v>
      </c>
      <c r="D8" s="3" t="s">
        <v>82</v>
      </c>
      <c r="E8" s="3" t="s">
        <v>109</v>
      </c>
      <c r="F8" s="8">
        <f t="shared" si="1"/>
        <v>761514892</v>
      </c>
      <c r="G8" s="27">
        <v>7</v>
      </c>
    </row>
    <row r="9" spans="2:7" x14ac:dyDescent="0.25">
      <c r="B9" s="26">
        <f t="shared" si="0"/>
        <v>6</v>
      </c>
      <c r="C9" s="2" t="s">
        <v>7</v>
      </c>
      <c r="D9" s="3" t="s">
        <v>83</v>
      </c>
      <c r="E9" s="3" t="s">
        <v>110</v>
      </c>
      <c r="F9" s="8">
        <f t="shared" si="1"/>
        <v>761514893</v>
      </c>
      <c r="G9" s="27">
        <v>6</v>
      </c>
    </row>
    <row r="10" spans="2:7" x14ac:dyDescent="0.25">
      <c r="B10" s="26">
        <f t="shared" si="0"/>
        <v>7</v>
      </c>
      <c r="C10" s="2" t="s">
        <v>7</v>
      </c>
      <c r="D10" s="3" t="s">
        <v>84</v>
      </c>
      <c r="E10" s="3" t="s">
        <v>111</v>
      </c>
      <c r="F10" s="8">
        <f t="shared" si="1"/>
        <v>761514894</v>
      </c>
      <c r="G10" s="27">
        <v>4</v>
      </c>
    </row>
    <row r="11" spans="2:7" x14ac:dyDescent="0.25">
      <c r="B11" s="26">
        <f t="shared" ref="B11:B74" si="2">IF(AND(ISBLANK(C10),ISBLANK(D10),ISBLANK(E10),ISBLANK(F10),ISBLANK(C11),ISBLANK(D11),ISBLANK(E11),ISBLANK(F11)),"",IF(AND(ISBLANK(C10),ISBLANK(D10),ISBLANK(E10),ISBLANK(F10)),"Error - Previous Fields Can't Be Empty.Fill The Previous Fields first before you enter the data at here!!",IF(AND(ISBLANK(C11),ISBLANK(D11),ISBLANK(E11),ISBLANK(F11))," ",IF(AND(ISTEXT(C11),ISTEXT(D11),ISTEXT(E11),ISNUMBER(F11)),(B10+1),"Error - Data type is mismatched!!"))))</f>
        <v>8</v>
      </c>
      <c r="C11" s="2" t="s">
        <v>7</v>
      </c>
      <c r="D11" s="3" t="s">
        <v>85</v>
      </c>
      <c r="E11" s="3" t="s">
        <v>112</v>
      </c>
      <c r="F11" s="8">
        <v>751244752</v>
      </c>
      <c r="G11" s="27">
        <v>8</v>
      </c>
    </row>
    <row r="12" spans="2:7" x14ac:dyDescent="0.25">
      <c r="B12" s="26">
        <f t="shared" si="2"/>
        <v>9</v>
      </c>
      <c r="C12" s="3" t="s">
        <v>45</v>
      </c>
      <c r="D12" s="3" t="s">
        <v>86</v>
      </c>
      <c r="E12" s="3" t="s">
        <v>105</v>
      </c>
      <c r="F12" s="8">
        <f>IFERROR(IF(ISBLANK(F10),"",(F10+1)),"")</f>
        <v>761514895</v>
      </c>
      <c r="G12" s="27">
        <v>1</v>
      </c>
    </row>
    <row r="13" spans="2:7" x14ac:dyDescent="0.25">
      <c r="B13" s="26">
        <f t="shared" si="2"/>
        <v>10</v>
      </c>
      <c r="C13" s="3" t="s">
        <v>45</v>
      </c>
      <c r="D13" s="3" t="s">
        <v>87</v>
      </c>
      <c r="E13" s="3" t="s">
        <v>106</v>
      </c>
      <c r="F13" s="8">
        <f t="shared" ref="F13:F30" si="3">IFERROR(IF(ISBLANK(F12),"",(F12+1)),"")</f>
        <v>761514896</v>
      </c>
      <c r="G13" s="27">
        <v>2</v>
      </c>
    </row>
    <row r="14" spans="2:7" x14ac:dyDescent="0.25">
      <c r="B14" s="26">
        <f t="shared" si="2"/>
        <v>11</v>
      </c>
      <c r="C14" s="3" t="s">
        <v>5</v>
      </c>
      <c r="D14" s="3" t="s">
        <v>88</v>
      </c>
      <c r="E14" s="3" t="s">
        <v>107</v>
      </c>
      <c r="F14" s="8">
        <f t="shared" si="3"/>
        <v>761514897</v>
      </c>
      <c r="G14" s="27">
        <v>10</v>
      </c>
    </row>
    <row r="15" spans="2:7" x14ac:dyDescent="0.25">
      <c r="B15" s="26">
        <f t="shared" si="2"/>
        <v>12</v>
      </c>
      <c r="C15" s="3" t="s">
        <v>5</v>
      </c>
      <c r="D15" s="3" t="s">
        <v>89</v>
      </c>
      <c r="E15" s="3" t="s">
        <v>108</v>
      </c>
      <c r="F15" s="8">
        <f t="shared" si="3"/>
        <v>761514898</v>
      </c>
      <c r="G15" s="27">
        <v>11</v>
      </c>
    </row>
    <row r="16" spans="2:7" x14ac:dyDescent="0.25">
      <c r="B16" s="26">
        <f t="shared" si="2"/>
        <v>13</v>
      </c>
      <c r="C16" s="3" t="s">
        <v>5</v>
      </c>
      <c r="D16" s="3" t="s">
        <v>90</v>
      </c>
      <c r="E16" s="3" t="s">
        <v>105</v>
      </c>
      <c r="F16" s="8">
        <f t="shared" si="3"/>
        <v>761514899</v>
      </c>
      <c r="G16" s="27">
        <v>12</v>
      </c>
    </row>
    <row r="17" spans="2:7" x14ac:dyDescent="0.25">
      <c r="B17" s="26">
        <f t="shared" si="2"/>
        <v>14</v>
      </c>
      <c r="C17" s="3" t="s">
        <v>5</v>
      </c>
      <c r="D17" s="3" t="s">
        <v>91</v>
      </c>
      <c r="E17" s="3" t="s">
        <v>106</v>
      </c>
      <c r="F17" s="8">
        <f t="shared" si="3"/>
        <v>761514900</v>
      </c>
      <c r="G17" s="27">
        <v>5</v>
      </c>
    </row>
    <row r="18" spans="2:7" x14ac:dyDescent="0.25">
      <c r="B18" s="26">
        <f t="shared" si="2"/>
        <v>15</v>
      </c>
      <c r="C18" s="3" t="s">
        <v>5</v>
      </c>
      <c r="D18" s="3" t="s">
        <v>92</v>
      </c>
      <c r="E18" s="3" t="s">
        <v>107</v>
      </c>
      <c r="F18" s="8">
        <f t="shared" si="3"/>
        <v>761514901</v>
      </c>
      <c r="G18" s="27">
        <v>4</v>
      </c>
    </row>
    <row r="19" spans="2:7" x14ac:dyDescent="0.25">
      <c r="B19" s="26">
        <f t="shared" si="2"/>
        <v>16</v>
      </c>
      <c r="C19" s="3" t="s">
        <v>5</v>
      </c>
      <c r="D19" s="3" t="s">
        <v>93</v>
      </c>
      <c r="E19" s="3" t="s">
        <v>108</v>
      </c>
      <c r="F19" s="8">
        <f t="shared" si="3"/>
        <v>761514902</v>
      </c>
      <c r="G19" s="27">
        <v>3</v>
      </c>
    </row>
    <row r="20" spans="2:7" x14ac:dyDescent="0.25">
      <c r="B20" s="26">
        <f t="shared" si="2"/>
        <v>17</v>
      </c>
      <c r="C20" s="3" t="s">
        <v>5</v>
      </c>
      <c r="D20" s="3" t="s">
        <v>94</v>
      </c>
      <c r="E20" s="3" t="s">
        <v>105</v>
      </c>
      <c r="F20" s="8">
        <f t="shared" si="3"/>
        <v>761514903</v>
      </c>
      <c r="G20" s="27">
        <v>9</v>
      </c>
    </row>
    <row r="21" spans="2:7" x14ac:dyDescent="0.25">
      <c r="B21" s="26">
        <f t="shared" si="2"/>
        <v>18</v>
      </c>
      <c r="C21" s="3" t="s">
        <v>5</v>
      </c>
      <c r="D21" s="3" t="s">
        <v>95</v>
      </c>
      <c r="E21" s="3" t="s">
        <v>106</v>
      </c>
      <c r="F21" s="8">
        <f t="shared" si="3"/>
        <v>761514904</v>
      </c>
      <c r="G21" s="27">
        <v>8</v>
      </c>
    </row>
    <row r="22" spans="2:7" x14ac:dyDescent="0.25">
      <c r="B22" s="26">
        <f t="shared" si="2"/>
        <v>19</v>
      </c>
      <c r="C22" s="4" t="s">
        <v>5</v>
      </c>
      <c r="D22" s="3" t="s">
        <v>96</v>
      </c>
      <c r="E22" s="3" t="s">
        <v>107</v>
      </c>
      <c r="F22" s="8">
        <f t="shared" si="3"/>
        <v>761514905</v>
      </c>
      <c r="G22" s="27">
        <v>7</v>
      </c>
    </row>
    <row r="23" spans="2:7" x14ac:dyDescent="0.25">
      <c r="B23" s="26">
        <f t="shared" si="2"/>
        <v>20</v>
      </c>
      <c r="C23" s="4" t="s">
        <v>5</v>
      </c>
      <c r="D23" s="3" t="s">
        <v>97</v>
      </c>
      <c r="E23" s="3" t="s">
        <v>108</v>
      </c>
      <c r="F23" s="8">
        <f t="shared" si="3"/>
        <v>761514906</v>
      </c>
      <c r="G23" s="27">
        <v>6</v>
      </c>
    </row>
    <row r="24" spans="2:7" x14ac:dyDescent="0.25">
      <c r="B24" s="26">
        <f t="shared" si="2"/>
        <v>21</v>
      </c>
      <c r="C24" s="4" t="s">
        <v>5</v>
      </c>
      <c r="D24" s="3" t="s">
        <v>98</v>
      </c>
      <c r="E24" s="3" t="s">
        <v>105</v>
      </c>
      <c r="F24" s="8">
        <f t="shared" si="3"/>
        <v>761514907</v>
      </c>
      <c r="G24" s="27">
        <v>2</v>
      </c>
    </row>
    <row r="25" spans="2:7" x14ac:dyDescent="0.25">
      <c r="B25" s="26">
        <f t="shared" si="2"/>
        <v>22</v>
      </c>
      <c r="C25" s="4" t="s">
        <v>5</v>
      </c>
      <c r="D25" s="3" t="s">
        <v>99</v>
      </c>
      <c r="E25" s="3" t="s">
        <v>106</v>
      </c>
      <c r="F25" s="8">
        <f t="shared" si="3"/>
        <v>761514908</v>
      </c>
      <c r="G25" s="27">
        <v>1</v>
      </c>
    </row>
    <row r="26" spans="2:7" x14ac:dyDescent="0.25">
      <c r="B26" s="26">
        <f t="shared" si="2"/>
        <v>23</v>
      </c>
      <c r="C26" s="4" t="s">
        <v>6</v>
      </c>
      <c r="D26" s="3" t="s">
        <v>100</v>
      </c>
      <c r="E26" s="3" t="s">
        <v>107</v>
      </c>
      <c r="F26" s="8">
        <f t="shared" si="3"/>
        <v>761514909</v>
      </c>
      <c r="G26" s="27">
        <v>1</v>
      </c>
    </row>
    <row r="27" spans="2:7" x14ac:dyDescent="0.25">
      <c r="B27" s="26">
        <f t="shared" si="2"/>
        <v>24</v>
      </c>
      <c r="C27" s="4" t="s">
        <v>6</v>
      </c>
      <c r="D27" s="3" t="s">
        <v>101</v>
      </c>
      <c r="E27" s="3" t="s">
        <v>108</v>
      </c>
      <c r="F27" s="8">
        <f t="shared" si="3"/>
        <v>761514910</v>
      </c>
      <c r="G27" s="27">
        <v>2</v>
      </c>
    </row>
    <row r="28" spans="2:7" x14ac:dyDescent="0.25">
      <c r="B28" s="26">
        <f t="shared" si="2"/>
        <v>25</v>
      </c>
      <c r="C28" s="4" t="s">
        <v>6</v>
      </c>
      <c r="D28" s="3" t="s">
        <v>102</v>
      </c>
      <c r="E28" s="3" t="s">
        <v>105</v>
      </c>
      <c r="F28" s="8">
        <f t="shared" si="3"/>
        <v>761514911</v>
      </c>
      <c r="G28" s="27">
        <v>3</v>
      </c>
    </row>
    <row r="29" spans="2:7" x14ac:dyDescent="0.25">
      <c r="B29" s="26">
        <f t="shared" si="2"/>
        <v>26</v>
      </c>
      <c r="C29" s="4" t="s">
        <v>6</v>
      </c>
      <c r="D29" s="3" t="s">
        <v>103</v>
      </c>
      <c r="E29" s="3" t="s">
        <v>106</v>
      </c>
      <c r="F29" s="8">
        <f t="shared" si="3"/>
        <v>761514912</v>
      </c>
      <c r="G29" s="27">
        <v>4</v>
      </c>
    </row>
    <row r="30" spans="2:7" x14ac:dyDescent="0.25">
      <c r="B30" s="26">
        <f t="shared" si="2"/>
        <v>27</v>
      </c>
      <c r="C30" s="4" t="s">
        <v>6</v>
      </c>
      <c r="D30" s="3" t="s">
        <v>104</v>
      </c>
      <c r="E30" s="3" t="s">
        <v>107</v>
      </c>
      <c r="F30" s="8">
        <f t="shared" si="3"/>
        <v>761514913</v>
      </c>
      <c r="G30" s="27">
        <v>5</v>
      </c>
    </row>
    <row r="31" spans="2:7" x14ac:dyDescent="0.25">
      <c r="B31" s="26" t="str">
        <f t="shared" si="2"/>
        <v xml:space="preserve"> </v>
      </c>
      <c r="C31" s="4"/>
      <c r="D31" s="3"/>
      <c r="E31" s="3"/>
      <c r="F31" s="8"/>
      <c r="G31" s="27"/>
    </row>
    <row r="32" spans="2:7" x14ac:dyDescent="0.25">
      <c r="B32" s="26" t="str">
        <f t="shared" si="2"/>
        <v/>
      </c>
      <c r="C32" s="4"/>
      <c r="D32" s="3"/>
      <c r="E32" s="3"/>
      <c r="F32" s="8"/>
      <c r="G32" s="27"/>
    </row>
    <row r="33" spans="2:7" x14ac:dyDescent="0.25">
      <c r="B33" s="26" t="str">
        <f t="shared" si="2"/>
        <v/>
      </c>
      <c r="C33" s="4"/>
      <c r="D33" s="3"/>
      <c r="E33" s="3"/>
      <c r="F33" s="8"/>
      <c r="G33" s="27"/>
    </row>
    <row r="34" spans="2:7" x14ac:dyDescent="0.25">
      <c r="B34" s="26" t="str">
        <f t="shared" si="2"/>
        <v/>
      </c>
      <c r="C34" s="4"/>
      <c r="D34" s="3"/>
      <c r="E34" s="3"/>
      <c r="F34" s="8"/>
      <c r="G34" s="27"/>
    </row>
    <row r="35" spans="2:7" x14ac:dyDescent="0.25">
      <c r="B35" s="26" t="str">
        <f t="shared" si="2"/>
        <v/>
      </c>
      <c r="C35" s="4"/>
      <c r="D35" s="3"/>
      <c r="E35" s="3"/>
      <c r="F35" s="8"/>
      <c r="G35" s="27"/>
    </row>
    <row r="36" spans="2:7" x14ac:dyDescent="0.25">
      <c r="B36" s="26" t="str">
        <f t="shared" si="2"/>
        <v/>
      </c>
      <c r="C36" s="4"/>
      <c r="D36" s="3"/>
      <c r="E36" s="3"/>
      <c r="F36" s="8"/>
      <c r="G36" s="27"/>
    </row>
    <row r="37" spans="2:7" x14ac:dyDescent="0.25">
      <c r="B37" s="26" t="str">
        <f t="shared" si="2"/>
        <v/>
      </c>
      <c r="C37" s="4"/>
      <c r="D37" s="3"/>
      <c r="E37" s="3"/>
      <c r="F37" s="8"/>
      <c r="G37" s="27"/>
    </row>
    <row r="38" spans="2:7" x14ac:dyDescent="0.25">
      <c r="B38" s="26" t="str">
        <f t="shared" si="2"/>
        <v/>
      </c>
      <c r="C38" s="4"/>
      <c r="D38" s="3"/>
      <c r="E38" s="3"/>
      <c r="F38" s="8"/>
      <c r="G38" s="27"/>
    </row>
    <row r="39" spans="2:7" x14ac:dyDescent="0.25">
      <c r="B39" s="26" t="str">
        <f t="shared" si="2"/>
        <v/>
      </c>
      <c r="C39" s="4"/>
      <c r="D39" s="3"/>
      <c r="E39" s="3"/>
      <c r="F39" s="8"/>
      <c r="G39" s="27"/>
    </row>
    <row r="40" spans="2:7" x14ac:dyDescent="0.25">
      <c r="B40" s="26" t="str">
        <f t="shared" si="2"/>
        <v/>
      </c>
      <c r="C40" s="4"/>
      <c r="D40" s="3"/>
      <c r="E40" s="3"/>
      <c r="F40" s="8"/>
      <c r="G40" s="27"/>
    </row>
    <row r="41" spans="2:7" x14ac:dyDescent="0.25">
      <c r="B41" s="26" t="str">
        <f t="shared" si="2"/>
        <v/>
      </c>
      <c r="C41" s="4"/>
      <c r="D41" s="3"/>
      <c r="E41" s="3"/>
      <c r="F41" s="8"/>
      <c r="G41" s="27"/>
    </row>
    <row r="42" spans="2:7" x14ac:dyDescent="0.25">
      <c r="B42" s="26" t="str">
        <f t="shared" si="2"/>
        <v/>
      </c>
      <c r="C42" s="4"/>
      <c r="D42" s="3"/>
      <c r="E42" s="3"/>
      <c r="F42" s="8"/>
      <c r="G42" s="27"/>
    </row>
    <row r="43" spans="2:7" x14ac:dyDescent="0.25">
      <c r="B43" s="26" t="str">
        <f t="shared" si="2"/>
        <v/>
      </c>
      <c r="C43" s="4"/>
      <c r="D43" s="3"/>
      <c r="E43" s="3"/>
      <c r="F43" s="8"/>
      <c r="G43" s="27"/>
    </row>
    <row r="44" spans="2:7" x14ac:dyDescent="0.25">
      <c r="B44" s="26" t="str">
        <f t="shared" si="2"/>
        <v/>
      </c>
      <c r="C44" s="4"/>
      <c r="D44" s="3"/>
      <c r="E44" s="3"/>
      <c r="F44" s="8"/>
      <c r="G44" s="27"/>
    </row>
    <row r="45" spans="2:7" x14ac:dyDescent="0.25">
      <c r="B45" s="26" t="str">
        <f t="shared" si="2"/>
        <v/>
      </c>
      <c r="C45" s="4"/>
      <c r="D45" s="3"/>
      <c r="E45" s="3"/>
      <c r="F45" s="8"/>
      <c r="G45" s="27"/>
    </row>
    <row r="46" spans="2:7" x14ac:dyDescent="0.25">
      <c r="B46" s="26" t="str">
        <f t="shared" si="2"/>
        <v/>
      </c>
      <c r="C46" s="4"/>
      <c r="D46" s="3"/>
      <c r="E46" s="3"/>
      <c r="F46" s="8"/>
      <c r="G46" s="27"/>
    </row>
    <row r="47" spans="2:7" x14ac:dyDescent="0.25">
      <c r="B47" s="26" t="str">
        <f t="shared" si="2"/>
        <v/>
      </c>
      <c r="C47" s="4"/>
      <c r="D47" s="3"/>
      <c r="E47" s="3"/>
      <c r="F47" s="8"/>
      <c r="G47" s="27"/>
    </row>
    <row r="48" spans="2:7" x14ac:dyDescent="0.25">
      <c r="B48" s="26" t="str">
        <f t="shared" si="2"/>
        <v/>
      </c>
      <c r="C48" s="4"/>
      <c r="D48" s="3"/>
      <c r="E48" s="3"/>
      <c r="F48" s="8"/>
      <c r="G48" s="27"/>
    </row>
    <row r="49" spans="2:7" x14ac:dyDescent="0.25">
      <c r="B49" s="26" t="str">
        <f t="shared" si="2"/>
        <v/>
      </c>
      <c r="C49" s="4"/>
      <c r="D49" s="3"/>
      <c r="E49" s="3"/>
      <c r="F49" s="8"/>
      <c r="G49" s="27"/>
    </row>
    <row r="50" spans="2:7" x14ac:dyDescent="0.25">
      <c r="B50" s="26" t="str">
        <f t="shared" si="2"/>
        <v/>
      </c>
      <c r="C50" s="4"/>
      <c r="D50" s="3"/>
      <c r="E50" s="3"/>
      <c r="F50" s="8"/>
      <c r="G50" s="27"/>
    </row>
    <row r="51" spans="2:7" x14ac:dyDescent="0.25">
      <c r="B51" s="26" t="str">
        <f t="shared" si="2"/>
        <v/>
      </c>
      <c r="C51" s="4"/>
      <c r="D51" s="3"/>
      <c r="E51" s="3"/>
      <c r="F51" s="8"/>
      <c r="G51" s="27"/>
    </row>
    <row r="52" spans="2:7" x14ac:dyDescent="0.25">
      <c r="B52" s="26" t="str">
        <f t="shared" si="2"/>
        <v/>
      </c>
      <c r="C52" s="4"/>
      <c r="D52" s="3"/>
      <c r="E52" s="3"/>
      <c r="F52" s="8"/>
      <c r="G52" s="27"/>
    </row>
    <row r="53" spans="2:7" x14ac:dyDescent="0.25">
      <c r="B53" s="26" t="str">
        <f t="shared" si="2"/>
        <v/>
      </c>
      <c r="C53" s="4"/>
      <c r="D53" s="3"/>
      <c r="E53" s="3"/>
      <c r="F53" s="8"/>
      <c r="G53" s="27"/>
    </row>
    <row r="54" spans="2:7" x14ac:dyDescent="0.25">
      <c r="B54" s="26" t="str">
        <f t="shared" si="2"/>
        <v/>
      </c>
      <c r="C54" s="4"/>
      <c r="D54" s="3"/>
      <c r="E54" s="3"/>
      <c r="F54" s="8"/>
      <c r="G54" s="27"/>
    </row>
    <row r="55" spans="2:7" x14ac:dyDescent="0.25">
      <c r="B55" s="26" t="str">
        <f t="shared" si="2"/>
        <v/>
      </c>
      <c r="C55" s="4"/>
      <c r="D55" s="3"/>
      <c r="E55" s="3"/>
      <c r="F55" s="8"/>
      <c r="G55" s="27"/>
    </row>
    <row r="56" spans="2:7" x14ac:dyDescent="0.25">
      <c r="B56" s="26" t="str">
        <f t="shared" si="2"/>
        <v/>
      </c>
      <c r="C56" s="4"/>
      <c r="D56" s="3"/>
      <c r="E56" s="3"/>
      <c r="F56" s="8"/>
      <c r="G56" s="27"/>
    </row>
    <row r="57" spans="2:7" x14ac:dyDescent="0.25">
      <c r="B57" s="26" t="str">
        <f t="shared" si="2"/>
        <v/>
      </c>
      <c r="C57" s="4"/>
      <c r="D57" s="3"/>
      <c r="E57" s="3"/>
      <c r="F57" s="8"/>
      <c r="G57" s="27"/>
    </row>
    <row r="58" spans="2:7" x14ac:dyDescent="0.25">
      <c r="B58" s="26" t="str">
        <f t="shared" si="2"/>
        <v/>
      </c>
      <c r="C58" s="4"/>
      <c r="D58" s="3"/>
      <c r="E58" s="3"/>
      <c r="F58" s="8"/>
      <c r="G58" s="27"/>
    </row>
    <row r="59" spans="2:7" x14ac:dyDescent="0.25">
      <c r="B59" s="26" t="str">
        <f t="shared" si="2"/>
        <v/>
      </c>
      <c r="C59" s="4"/>
      <c r="D59" s="3"/>
      <c r="E59" s="3"/>
      <c r="F59" s="8"/>
      <c r="G59" s="27"/>
    </row>
    <row r="60" spans="2:7" x14ac:dyDescent="0.25">
      <c r="B60" s="26" t="str">
        <f t="shared" si="2"/>
        <v/>
      </c>
      <c r="C60" s="4"/>
      <c r="D60" s="3"/>
      <c r="E60" s="3"/>
      <c r="F60" s="8"/>
      <c r="G60" s="27"/>
    </row>
    <row r="61" spans="2:7" x14ac:dyDescent="0.25">
      <c r="B61" s="26" t="str">
        <f t="shared" si="2"/>
        <v/>
      </c>
      <c r="C61" s="4"/>
      <c r="D61" s="3"/>
      <c r="E61" s="3"/>
      <c r="F61" s="8"/>
      <c r="G61" s="27"/>
    </row>
    <row r="62" spans="2:7" x14ac:dyDescent="0.25">
      <c r="B62" s="26" t="str">
        <f t="shared" si="2"/>
        <v/>
      </c>
      <c r="C62" s="4"/>
      <c r="D62" s="3"/>
      <c r="E62" s="3"/>
      <c r="F62" s="8"/>
      <c r="G62" s="27"/>
    </row>
    <row r="63" spans="2:7" x14ac:dyDescent="0.25">
      <c r="B63" s="26" t="str">
        <f t="shared" si="2"/>
        <v/>
      </c>
      <c r="C63" s="4"/>
      <c r="D63" s="3"/>
      <c r="E63" s="3"/>
      <c r="F63" s="8"/>
      <c r="G63" s="27"/>
    </row>
    <row r="64" spans="2:7" x14ac:dyDescent="0.25">
      <c r="B64" s="26" t="str">
        <f t="shared" si="2"/>
        <v/>
      </c>
      <c r="C64" s="4"/>
      <c r="D64" s="3"/>
      <c r="E64" s="3"/>
      <c r="F64" s="8"/>
      <c r="G64" s="27"/>
    </row>
    <row r="65" spans="2:7" x14ac:dyDescent="0.25">
      <c r="B65" s="26" t="str">
        <f t="shared" si="2"/>
        <v/>
      </c>
      <c r="C65" s="4"/>
      <c r="D65" s="3"/>
      <c r="E65" s="3"/>
      <c r="F65" s="8"/>
      <c r="G65" s="27"/>
    </row>
    <row r="66" spans="2:7" x14ac:dyDescent="0.25">
      <c r="B66" s="26" t="str">
        <f t="shared" si="2"/>
        <v/>
      </c>
      <c r="C66" s="4"/>
      <c r="D66" s="3"/>
      <c r="E66" s="3"/>
      <c r="F66" s="8"/>
      <c r="G66" s="27"/>
    </row>
    <row r="67" spans="2:7" x14ac:dyDescent="0.25">
      <c r="B67" s="26" t="str">
        <f t="shared" si="2"/>
        <v/>
      </c>
      <c r="C67" s="4"/>
      <c r="D67" s="3"/>
      <c r="E67" s="3"/>
      <c r="F67" s="8"/>
      <c r="G67" s="27"/>
    </row>
    <row r="68" spans="2:7" x14ac:dyDescent="0.25">
      <c r="B68" s="26" t="str">
        <f t="shared" si="2"/>
        <v/>
      </c>
      <c r="C68" s="4"/>
      <c r="D68" s="3"/>
      <c r="E68" s="3"/>
      <c r="F68" s="8"/>
      <c r="G68" s="27"/>
    </row>
    <row r="69" spans="2:7" x14ac:dyDescent="0.25">
      <c r="B69" s="26" t="str">
        <f t="shared" si="2"/>
        <v/>
      </c>
      <c r="C69" s="4"/>
      <c r="D69" s="3"/>
      <c r="E69" s="3"/>
      <c r="F69" s="8"/>
      <c r="G69" s="27"/>
    </row>
    <row r="70" spans="2:7" x14ac:dyDescent="0.25">
      <c r="B70" s="26" t="str">
        <f t="shared" si="2"/>
        <v/>
      </c>
      <c r="C70" s="4"/>
      <c r="D70" s="3"/>
      <c r="E70" s="3"/>
      <c r="F70" s="8"/>
      <c r="G70" s="27"/>
    </row>
    <row r="71" spans="2:7" x14ac:dyDescent="0.25">
      <c r="B71" s="26" t="str">
        <f t="shared" si="2"/>
        <v/>
      </c>
      <c r="C71" s="4"/>
      <c r="D71" s="3"/>
      <c r="E71" s="3"/>
      <c r="F71" s="8"/>
      <c r="G71" s="27"/>
    </row>
    <row r="72" spans="2:7" x14ac:dyDescent="0.25">
      <c r="B72" s="26" t="str">
        <f t="shared" si="2"/>
        <v/>
      </c>
      <c r="C72" s="4"/>
      <c r="D72" s="3"/>
      <c r="E72" s="3"/>
      <c r="F72" s="8"/>
      <c r="G72" s="27"/>
    </row>
    <row r="73" spans="2:7" x14ac:dyDescent="0.25">
      <c r="B73" s="26" t="str">
        <f t="shared" si="2"/>
        <v/>
      </c>
      <c r="C73" s="4"/>
      <c r="D73" s="3"/>
      <c r="E73" s="3"/>
      <c r="F73" s="8"/>
      <c r="G73" s="27"/>
    </row>
    <row r="74" spans="2:7" x14ac:dyDescent="0.25">
      <c r="B74" s="26" t="str">
        <f t="shared" si="2"/>
        <v/>
      </c>
      <c r="C74" s="4"/>
      <c r="D74" s="3"/>
      <c r="E74" s="3"/>
      <c r="F74" s="8"/>
      <c r="G74" s="27"/>
    </row>
    <row r="75" spans="2:7" x14ac:dyDescent="0.25">
      <c r="B75" s="26" t="str">
        <f t="shared" ref="B75:B138" si="4">IF(AND(ISBLANK(C74),ISBLANK(D74),ISBLANK(E74),ISBLANK(F74),ISBLANK(C75),ISBLANK(D75),ISBLANK(E75),ISBLANK(F75)),"",IF(AND(ISBLANK(C74),ISBLANK(D74),ISBLANK(E74),ISBLANK(F74)),"Error - Previous Fields Can't Be Empty.Fill The Previous Fields first before you enter the data at here!!",IF(AND(ISBLANK(C75),ISBLANK(D75),ISBLANK(E75),ISBLANK(F75))," ",IF(AND(ISTEXT(C75),ISTEXT(D75),ISTEXT(E75),ISNUMBER(F75)),(B74+1),"Error - Data type is mismatched!!"))))</f>
        <v/>
      </c>
      <c r="C75" s="4"/>
      <c r="D75" s="3"/>
      <c r="E75" s="3"/>
      <c r="F75" s="8"/>
      <c r="G75" s="27"/>
    </row>
    <row r="76" spans="2:7" x14ac:dyDescent="0.25">
      <c r="B76" s="26" t="str">
        <f t="shared" si="4"/>
        <v/>
      </c>
      <c r="C76" s="4"/>
      <c r="D76" s="3"/>
      <c r="E76" s="3"/>
      <c r="F76" s="8"/>
      <c r="G76" s="27"/>
    </row>
    <row r="77" spans="2:7" x14ac:dyDescent="0.25">
      <c r="B77" s="26" t="str">
        <f t="shared" si="4"/>
        <v/>
      </c>
      <c r="C77" s="4"/>
      <c r="D77" s="3"/>
      <c r="E77" s="3"/>
      <c r="F77" s="8"/>
      <c r="G77" s="27"/>
    </row>
    <row r="78" spans="2:7" x14ac:dyDescent="0.25">
      <c r="B78" s="26" t="str">
        <f t="shared" si="4"/>
        <v/>
      </c>
      <c r="C78" s="4"/>
      <c r="D78" s="3"/>
      <c r="E78" s="3"/>
      <c r="F78" s="8"/>
      <c r="G78" s="27"/>
    </row>
    <row r="79" spans="2:7" x14ac:dyDescent="0.25">
      <c r="B79" s="26" t="str">
        <f t="shared" si="4"/>
        <v/>
      </c>
      <c r="C79" s="4"/>
      <c r="D79" s="3"/>
      <c r="E79" s="3"/>
      <c r="F79" s="8"/>
      <c r="G79" s="27"/>
    </row>
    <row r="80" spans="2:7" x14ac:dyDescent="0.25">
      <c r="B80" s="26" t="str">
        <f t="shared" si="4"/>
        <v/>
      </c>
      <c r="C80" s="4"/>
      <c r="D80" s="3"/>
      <c r="E80" s="3"/>
      <c r="F80" s="8"/>
      <c r="G80" s="27"/>
    </row>
    <row r="81" spans="2:7" x14ac:dyDescent="0.25">
      <c r="B81" s="26" t="str">
        <f t="shared" si="4"/>
        <v/>
      </c>
      <c r="C81" s="4"/>
      <c r="D81" s="3"/>
      <c r="E81" s="3"/>
      <c r="F81" s="8"/>
      <c r="G81" s="27"/>
    </row>
    <row r="82" spans="2:7" x14ac:dyDescent="0.25">
      <c r="B82" s="26" t="str">
        <f t="shared" si="4"/>
        <v/>
      </c>
      <c r="C82" s="4"/>
      <c r="D82" s="3"/>
      <c r="E82" s="3"/>
      <c r="F82" s="8"/>
      <c r="G82" s="27"/>
    </row>
    <row r="83" spans="2:7" x14ac:dyDescent="0.25">
      <c r="B83" s="26" t="str">
        <f t="shared" si="4"/>
        <v/>
      </c>
      <c r="C83" s="4"/>
      <c r="D83" s="3"/>
      <c r="E83" s="3"/>
      <c r="F83" s="8"/>
      <c r="G83" s="27"/>
    </row>
    <row r="84" spans="2:7" x14ac:dyDescent="0.25">
      <c r="B84" s="26" t="str">
        <f t="shared" si="4"/>
        <v/>
      </c>
      <c r="C84" s="4"/>
      <c r="D84" s="3"/>
      <c r="E84" s="3"/>
      <c r="F84" s="8"/>
      <c r="G84" s="27"/>
    </row>
    <row r="85" spans="2:7" x14ac:dyDescent="0.25">
      <c r="B85" s="26" t="str">
        <f t="shared" si="4"/>
        <v/>
      </c>
      <c r="C85" s="4"/>
      <c r="D85" s="3"/>
      <c r="E85" s="3"/>
      <c r="F85" s="8"/>
      <c r="G85" s="27"/>
    </row>
    <row r="86" spans="2:7" x14ac:dyDescent="0.25">
      <c r="B86" s="26" t="str">
        <f t="shared" si="4"/>
        <v/>
      </c>
      <c r="C86" s="4"/>
      <c r="D86" s="3"/>
      <c r="E86" s="3"/>
      <c r="F86" s="8"/>
      <c r="G86" s="27"/>
    </row>
    <row r="87" spans="2:7" x14ac:dyDescent="0.25">
      <c r="B87" s="26" t="str">
        <f t="shared" si="4"/>
        <v/>
      </c>
      <c r="C87" s="4"/>
      <c r="D87" s="3"/>
      <c r="E87" s="3"/>
      <c r="F87" s="8"/>
      <c r="G87" s="27"/>
    </row>
    <row r="88" spans="2:7" x14ac:dyDescent="0.25">
      <c r="B88" s="26" t="str">
        <f t="shared" si="4"/>
        <v/>
      </c>
      <c r="C88" s="4"/>
      <c r="D88" s="3"/>
      <c r="E88" s="3"/>
      <c r="F88" s="8"/>
      <c r="G88" s="27"/>
    </row>
    <row r="89" spans="2:7" x14ac:dyDescent="0.25">
      <c r="B89" s="26" t="str">
        <f t="shared" si="4"/>
        <v/>
      </c>
      <c r="C89" s="4"/>
      <c r="D89" s="3"/>
      <c r="E89" s="3"/>
      <c r="F89" s="8"/>
      <c r="G89" s="27"/>
    </row>
    <row r="90" spans="2:7" x14ac:dyDescent="0.25">
      <c r="B90" s="26" t="str">
        <f t="shared" si="4"/>
        <v/>
      </c>
      <c r="C90" s="4"/>
      <c r="D90" s="3"/>
      <c r="E90" s="3"/>
      <c r="F90" s="8"/>
      <c r="G90" s="27"/>
    </row>
    <row r="91" spans="2:7" x14ac:dyDescent="0.25">
      <c r="B91" s="26" t="str">
        <f t="shared" si="4"/>
        <v/>
      </c>
      <c r="C91" s="4"/>
      <c r="D91" s="3"/>
      <c r="E91" s="3"/>
      <c r="F91" s="8"/>
      <c r="G91" s="27"/>
    </row>
    <row r="92" spans="2:7" x14ac:dyDescent="0.25">
      <c r="B92" s="26" t="str">
        <f t="shared" si="4"/>
        <v/>
      </c>
      <c r="C92" s="4"/>
      <c r="D92" s="3"/>
      <c r="E92" s="3"/>
      <c r="F92" s="8"/>
      <c r="G92" s="27"/>
    </row>
    <row r="93" spans="2:7" x14ac:dyDescent="0.25">
      <c r="B93" s="26" t="str">
        <f t="shared" si="4"/>
        <v/>
      </c>
      <c r="C93" s="4"/>
      <c r="D93" s="3"/>
      <c r="E93" s="3"/>
      <c r="F93" s="8"/>
      <c r="G93" s="27"/>
    </row>
    <row r="94" spans="2:7" x14ac:dyDescent="0.25">
      <c r="B94" s="26" t="str">
        <f t="shared" si="4"/>
        <v/>
      </c>
      <c r="C94" s="4"/>
      <c r="D94" s="3"/>
      <c r="E94" s="3"/>
      <c r="F94" s="8"/>
      <c r="G94" s="27"/>
    </row>
    <row r="95" spans="2:7" x14ac:dyDescent="0.25">
      <c r="B95" s="26" t="str">
        <f t="shared" si="4"/>
        <v/>
      </c>
      <c r="C95" s="4"/>
      <c r="D95" s="3"/>
      <c r="E95" s="3"/>
      <c r="F95" s="8"/>
      <c r="G95" s="27"/>
    </row>
    <row r="96" spans="2:7" x14ac:dyDescent="0.25">
      <c r="B96" s="26" t="str">
        <f t="shared" si="4"/>
        <v/>
      </c>
      <c r="C96" s="4"/>
      <c r="D96" s="3"/>
      <c r="E96" s="3"/>
      <c r="F96" s="8"/>
      <c r="G96" s="27"/>
    </row>
    <row r="97" spans="2:7" x14ac:dyDescent="0.25">
      <c r="B97" s="26" t="str">
        <f t="shared" si="4"/>
        <v/>
      </c>
      <c r="C97" s="4"/>
      <c r="D97" s="3"/>
      <c r="E97" s="3"/>
      <c r="F97" s="8"/>
      <c r="G97" s="27"/>
    </row>
    <row r="98" spans="2:7" x14ac:dyDescent="0.25">
      <c r="B98" s="26" t="str">
        <f t="shared" si="4"/>
        <v/>
      </c>
      <c r="C98" s="4"/>
      <c r="D98" s="3"/>
      <c r="E98" s="3"/>
      <c r="F98" s="8"/>
      <c r="G98" s="27"/>
    </row>
    <row r="99" spans="2:7" x14ac:dyDescent="0.25">
      <c r="B99" s="26" t="str">
        <f t="shared" si="4"/>
        <v/>
      </c>
      <c r="C99" s="4"/>
      <c r="D99" s="3"/>
      <c r="E99" s="3"/>
      <c r="F99" s="8"/>
      <c r="G99" s="27"/>
    </row>
    <row r="100" spans="2:7" x14ac:dyDescent="0.25">
      <c r="B100" s="26" t="str">
        <f t="shared" si="4"/>
        <v/>
      </c>
      <c r="C100" s="4"/>
      <c r="D100" s="3"/>
      <c r="E100" s="3"/>
      <c r="F100" s="8"/>
      <c r="G100" s="27"/>
    </row>
    <row r="101" spans="2:7" x14ac:dyDescent="0.25">
      <c r="B101" s="26" t="str">
        <f t="shared" si="4"/>
        <v/>
      </c>
      <c r="C101" s="4"/>
      <c r="D101" s="3"/>
      <c r="E101" s="3"/>
      <c r="F101" s="8"/>
      <c r="G101" s="27"/>
    </row>
    <row r="102" spans="2:7" x14ac:dyDescent="0.25">
      <c r="B102" s="26" t="str">
        <f t="shared" si="4"/>
        <v/>
      </c>
      <c r="C102" s="4"/>
      <c r="D102" s="3"/>
      <c r="E102" s="3"/>
      <c r="F102" s="8"/>
      <c r="G102" s="27"/>
    </row>
    <row r="103" spans="2:7" x14ac:dyDescent="0.25">
      <c r="B103" s="26" t="str">
        <f t="shared" si="4"/>
        <v/>
      </c>
      <c r="C103" s="4"/>
      <c r="D103" s="3"/>
      <c r="E103" s="3"/>
      <c r="F103" s="8"/>
      <c r="G103" s="27"/>
    </row>
    <row r="104" spans="2:7" x14ac:dyDescent="0.25">
      <c r="B104" s="26" t="str">
        <f t="shared" si="4"/>
        <v/>
      </c>
      <c r="C104" s="4"/>
      <c r="D104" s="3"/>
      <c r="E104" s="3"/>
      <c r="F104" s="8"/>
      <c r="G104" s="27"/>
    </row>
    <row r="105" spans="2:7" x14ac:dyDescent="0.25">
      <c r="B105" s="26" t="str">
        <f t="shared" si="4"/>
        <v/>
      </c>
      <c r="C105" s="4"/>
      <c r="D105" s="3"/>
      <c r="E105" s="3"/>
      <c r="F105" s="8"/>
      <c r="G105" s="27"/>
    </row>
    <row r="106" spans="2:7" x14ac:dyDescent="0.25">
      <c r="B106" s="26" t="str">
        <f t="shared" si="4"/>
        <v/>
      </c>
      <c r="C106" s="4"/>
      <c r="D106" s="3"/>
      <c r="E106" s="3"/>
      <c r="F106" s="8"/>
      <c r="G106" s="27"/>
    </row>
    <row r="107" spans="2:7" x14ac:dyDescent="0.25">
      <c r="B107" s="26" t="str">
        <f t="shared" si="4"/>
        <v/>
      </c>
      <c r="C107" s="4"/>
      <c r="D107" s="3"/>
      <c r="E107" s="3"/>
      <c r="F107" s="8"/>
      <c r="G107" s="27"/>
    </row>
    <row r="108" spans="2:7" x14ac:dyDescent="0.25">
      <c r="B108" s="26" t="str">
        <f t="shared" si="4"/>
        <v/>
      </c>
      <c r="C108" s="4"/>
      <c r="D108" s="3"/>
      <c r="E108" s="3"/>
      <c r="F108" s="8"/>
      <c r="G108" s="27"/>
    </row>
    <row r="109" spans="2:7" x14ac:dyDescent="0.25">
      <c r="B109" s="26" t="str">
        <f t="shared" si="4"/>
        <v/>
      </c>
      <c r="C109" s="4"/>
      <c r="D109" s="3"/>
      <c r="E109" s="3"/>
      <c r="F109" s="8"/>
      <c r="G109" s="27"/>
    </row>
    <row r="110" spans="2:7" x14ac:dyDescent="0.25">
      <c r="B110" s="26" t="str">
        <f t="shared" si="4"/>
        <v/>
      </c>
      <c r="C110" s="4"/>
      <c r="D110" s="3"/>
      <c r="E110" s="3"/>
      <c r="F110" s="8"/>
      <c r="G110" s="27"/>
    </row>
    <row r="111" spans="2:7" x14ac:dyDescent="0.25">
      <c r="B111" s="26" t="str">
        <f t="shared" si="4"/>
        <v/>
      </c>
      <c r="C111" s="4"/>
      <c r="D111" s="3"/>
      <c r="E111" s="3"/>
      <c r="F111" s="8"/>
      <c r="G111" s="27"/>
    </row>
    <row r="112" spans="2:7" x14ac:dyDescent="0.25">
      <c r="B112" s="26" t="str">
        <f t="shared" si="4"/>
        <v/>
      </c>
      <c r="C112" s="4"/>
      <c r="D112" s="3"/>
      <c r="E112" s="3"/>
      <c r="F112" s="8"/>
      <c r="G112" s="27"/>
    </row>
    <row r="113" spans="2:7" x14ac:dyDescent="0.25">
      <c r="B113" s="26" t="str">
        <f t="shared" si="4"/>
        <v/>
      </c>
      <c r="C113" s="4"/>
      <c r="D113" s="3"/>
      <c r="E113" s="3"/>
      <c r="F113" s="8"/>
      <c r="G113" s="27"/>
    </row>
    <row r="114" spans="2:7" x14ac:dyDescent="0.25">
      <c r="B114" s="26" t="str">
        <f t="shared" si="4"/>
        <v/>
      </c>
      <c r="C114" s="4"/>
      <c r="D114" s="3"/>
      <c r="E114" s="3"/>
      <c r="F114" s="8"/>
      <c r="G114" s="27"/>
    </row>
    <row r="115" spans="2:7" x14ac:dyDescent="0.25">
      <c r="B115" s="26" t="str">
        <f t="shared" si="4"/>
        <v/>
      </c>
      <c r="C115" s="4"/>
      <c r="D115" s="3"/>
      <c r="E115" s="3"/>
      <c r="F115" s="8"/>
      <c r="G115" s="27"/>
    </row>
    <row r="116" spans="2:7" x14ac:dyDescent="0.25">
      <c r="B116" s="26" t="str">
        <f t="shared" si="4"/>
        <v/>
      </c>
      <c r="C116" s="4"/>
      <c r="D116" s="3"/>
      <c r="E116" s="3"/>
      <c r="F116" s="8"/>
      <c r="G116" s="27"/>
    </row>
    <row r="117" spans="2:7" x14ac:dyDescent="0.25">
      <c r="B117" s="26" t="str">
        <f t="shared" si="4"/>
        <v/>
      </c>
      <c r="C117" s="4"/>
      <c r="D117" s="3"/>
      <c r="E117" s="3"/>
      <c r="F117" s="8"/>
      <c r="G117" s="27"/>
    </row>
    <row r="118" spans="2:7" x14ac:dyDescent="0.25">
      <c r="B118" s="26" t="str">
        <f t="shared" si="4"/>
        <v/>
      </c>
      <c r="C118" s="4"/>
      <c r="D118" s="3"/>
      <c r="E118" s="3"/>
      <c r="F118" s="8"/>
      <c r="G118" s="27"/>
    </row>
    <row r="119" spans="2:7" x14ac:dyDescent="0.25">
      <c r="B119" s="26" t="str">
        <f t="shared" si="4"/>
        <v/>
      </c>
      <c r="C119" s="4"/>
      <c r="D119" s="3"/>
      <c r="E119" s="3"/>
      <c r="F119" s="8"/>
      <c r="G119" s="27"/>
    </row>
    <row r="120" spans="2:7" x14ac:dyDescent="0.25">
      <c r="B120" s="26" t="str">
        <f t="shared" si="4"/>
        <v/>
      </c>
      <c r="C120" s="4"/>
      <c r="D120" s="3"/>
      <c r="E120" s="3"/>
      <c r="F120" s="8"/>
      <c r="G120" s="27"/>
    </row>
    <row r="121" spans="2:7" x14ac:dyDescent="0.25">
      <c r="B121" s="26" t="str">
        <f t="shared" si="4"/>
        <v/>
      </c>
      <c r="C121" s="4"/>
      <c r="D121" s="3"/>
      <c r="E121" s="3"/>
      <c r="F121" s="8"/>
      <c r="G121" s="27"/>
    </row>
    <row r="122" spans="2:7" x14ac:dyDescent="0.25">
      <c r="B122" s="26" t="str">
        <f t="shared" si="4"/>
        <v/>
      </c>
      <c r="C122" s="4"/>
      <c r="D122" s="3"/>
      <c r="E122" s="3"/>
      <c r="F122" s="8"/>
      <c r="G122" s="27"/>
    </row>
    <row r="123" spans="2:7" x14ac:dyDescent="0.25">
      <c r="B123" s="26" t="str">
        <f t="shared" si="4"/>
        <v/>
      </c>
      <c r="C123" s="4"/>
      <c r="D123" s="3"/>
      <c r="E123" s="3"/>
      <c r="F123" s="8"/>
      <c r="G123" s="27"/>
    </row>
    <row r="124" spans="2:7" x14ac:dyDescent="0.25">
      <c r="B124" s="26" t="str">
        <f t="shared" si="4"/>
        <v/>
      </c>
      <c r="C124" s="4"/>
      <c r="D124" s="3"/>
      <c r="E124" s="3"/>
      <c r="F124" s="8"/>
      <c r="G124" s="27"/>
    </row>
    <row r="125" spans="2:7" x14ac:dyDescent="0.25">
      <c r="B125" s="26" t="str">
        <f t="shared" si="4"/>
        <v/>
      </c>
      <c r="C125" s="4"/>
      <c r="D125" s="3"/>
      <c r="E125" s="3"/>
      <c r="F125" s="8"/>
      <c r="G125" s="27"/>
    </row>
    <row r="126" spans="2:7" x14ac:dyDescent="0.25">
      <c r="B126" s="26" t="str">
        <f t="shared" si="4"/>
        <v/>
      </c>
      <c r="C126" s="4"/>
      <c r="D126" s="3"/>
      <c r="E126" s="3"/>
      <c r="F126" s="8"/>
      <c r="G126" s="27"/>
    </row>
    <row r="127" spans="2:7" x14ac:dyDescent="0.25">
      <c r="B127" s="26" t="str">
        <f t="shared" si="4"/>
        <v/>
      </c>
      <c r="C127" s="4"/>
      <c r="D127" s="3"/>
      <c r="E127" s="3"/>
      <c r="F127" s="8"/>
      <c r="G127" s="27"/>
    </row>
    <row r="128" spans="2:7" x14ac:dyDescent="0.25">
      <c r="B128" s="26" t="str">
        <f t="shared" si="4"/>
        <v/>
      </c>
      <c r="C128" s="4"/>
      <c r="D128" s="3"/>
      <c r="E128" s="3"/>
      <c r="F128" s="8"/>
      <c r="G128" s="27"/>
    </row>
    <row r="129" spans="2:7" x14ac:dyDescent="0.25">
      <c r="B129" s="26" t="str">
        <f t="shared" si="4"/>
        <v/>
      </c>
      <c r="C129" s="4"/>
      <c r="D129" s="3"/>
      <c r="E129" s="3"/>
      <c r="F129" s="8"/>
      <c r="G129" s="27"/>
    </row>
    <row r="130" spans="2:7" x14ac:dyDescent="0.25">
      <c r="B130" s="26" t="str">
        <f t="shared" si="4"/>
        <v/>
      </c>
      <c r="C130" s="4"/>
      <c r="D130" s="3"/>
      <c r="E130" s="3"/>
      <c r="F130" s="8"/>
      <c r="G130" s="27"/>
    </row>
    <row r="131" spans="2:7" x14ac:dyDescent="0.25">
      <c r="B131" s="26" t="str">
        <f t="shared" si="4"/>
        <v/>
      </c>
      <c r="C131" s="4"/>
      <c r="D131" s="3"/>
      <c r="E131" s="3"/>
      <c r="F131" s="8"/>
      <c r="G131" s="27"/>
    </row>
    <row r="132" spans="2:7" x14ac:dyDescent="0.25">
      <c r="B132" s="26" t="str">
        <f t="shared" si="4"/>
        <v/>
      </c>
      <c r="C132" s="4"/>
      <c r="D132" s="3"/>
      <c r="E132" s="3"/>
      <c r="F132" s="8"/>
      <c r="G132" s="27"/>
    </row>
    <row r="133" spans="2:7" x14ac:dyDescent="0.25">
      <c r="B133" s="26" t="str">
        <f t="shared" si="4"/>
        <v/>
      </c>
      <c r="C133" s="4"/>
      <c r="D133" s="3"/>
      <c r="E133" s="3"/>
      <c r="F133" s="8"/>
      <c r="G133" s="27"/>
    </row>
    <row r="134" spans="2:7" x14ac:dyDescent="0.25">
      <c r="B134" s="26" t="str">
        <f t="shared" si="4"/>
        <v/>
      </c>
      <c r="C134" s="4"/>
      <c r="D134" s="3"/>
      <c r="E134" s="3"/>
      <c r="F134" s="8"/>
      <c r="G134" s="27"/>
    </row>
    <row r="135" spans="2:7" x14ac:dyDescent="0.25">
      <c r="B135" s="26" t="str">
        <f t="shared" si="4"/>
        <v/>
      </c>
      <c r="C135" s="4"/>
      <c r="D135" s="3"/>
      <c r="E135" s="3"/>
      <c r="F135" s="8"/>
      <c r="G135" s="27"/>
    </row>
    <row r="136" spans="2:7" x14ac:dyDescent="0.25">
      <c r="B136" s="26" t="str">
        <f t="shared" si="4"/>
        <v/>
      </c>
      <c r="C136" s="4"/>
      <c r="D136" s="3"/>
      <c r="E136" s="3"/>
      <c r="F136" s="8"/>
      <c r="G136" s="27"/>
    </row>
    <row r="137" spans="2:7" x14ac:dyDescent="0.25">
      <c r="B137" s="26" t="str">
        <f t="shared" si="4"/>
        <v/>
      </c>
      <c r="C137" s="4"/>
      <c r="D137" s="3"/>
      <c r="E137" s="3"/>
      <c r="F137" s="8"/>
      <c r="G137" s="27"/>
    </row>
    <row r="138" spans="2:7" x14ac:dyDescent="0.25">
      <c r="B138" s="26" t="str">
        <f t="shared" si="4"/>
        <v/>
      </c>
      <c r="C138" s="4"/>
      <c r="D138" s="3"/>
      <c r="E138" s="3"/>
      <c r="F138" s="8"/>
      <c r="G138" s="27"/>
    </row>
    <row r="139" spans="2:7" x14ac:dyDescent="0.25">
      <c r="B139" s="26" t="str">
        <f t="shared" ref="B139:B202" si="5">IF(AND(ISBLANK(C138),ISBLANK(D138),ISBLANK(E138),ISBLANK(F138),ISBLANK(C139),ISBLANK(D139),ISBLANK(E139),ISBLANK(F139)),"",IF(AND(ISBLANK(C138),ISBLANK(D138),ISBLANK(E138),ISBLANK(F138)),"Error - Previous Fields Can't Be Empty.Fill The Previous Fields first before you enter the data at here!!",IF(AND(ISBLANK(C139),ISBLANK(D139),ISBLANK(E139),ISBLANK(F139))," ",IF(AND(ISTEXT(C139),ISTEXT(D139),ISTEXT(E139),ISNUMBER(F139)),(B138+1),"Error - Data type is mismatched!!"))))</f>
        <v/>
      </c>
      <c r="C139" s="4"/>
      <c r="D139" s="3"/>
      <c r="E139" s="3"/>
      <c r="F139" s="8"/>
      <c r="G139" s="27"/>
    </row>
    <row r="140" spans="2:7" x14ac:dyDescent="0.25">
      <c r="B140" s="26" t="str">
        <f t="shared" si="5"/>
        <v/>
      </c>
      <c r="C140" s="4"/>
      <c r="D140" s="3"/>
      <c r="E140" s="3"/>
      <c r="F140" s="8"/>
      <c r="G140" s="27"/>
    </row>
    <row r="141" spans="2:7" x14ac:dyDescent="0.25">
      <c r="B141" s="26" t="str">
        <f t="shared" si="5"/>
        <v/>
      </c>
      <c r="C141" s="4"/>
      <c r="D141" s="3"/>
      <c r="E141" s="3"/>
      <c r="F141" s="8"/>
      <c r="G141" s="27"/>
    </row>
    <row r="142" spans="2:7" x14ac:dyDescent="0.25">
      <c r="B142" s="26" t="str">
        <f t="shared" si="5"/>
        <v/>
      </c>
      <c r="C142" s="4"/>
      <c r="D142" s="3"/>
      <c r="E142" s="3"/>
      <c r="F142" s="8"/>
      <c r="G142" s="27"/>
    </row>
    <row r="143" spans="2:7" x14ac:dyDescent="0.25">
      <c r="B143" s="26" t="str">
        <f t="shared" si="5"/>
        <v/>
      </c>
      <c r="C143" s="4"/>
      <c r="D143" s="3"/>
      <c r="E143" s="3"/>
      <c r="F143" s="8"/>
      <c r="G143" s="27"/>
    </row>
    <row r="144" spans="2:7" x14ac:dyDescent="0.25">
      <c r="B144" s="26" t="str">
        <f t="shared" si="5"/>
        <v/>
      </c>
      <c r="C144" s="4"/>
      <c r="D144" s="3"/>
      <c r="E144" s="3"/>
      <c r="F144" s="8"/>
      <c r="G144" s="27"/>
    </row>
    <row r="145" spans="2:7" x14ac:dyDescent="0.25">
      <c r="B145" s="26" t="str">
        <f t="shared" si="5"/>
        <v/>
      </c>
      <c r="C145" s="4"/>
      <c r="D145" s="3"/>
      <c r="E145" s="3"/>
      <c r="F145" s="8"/>
      <c r="G145" s="27"/>
    </row>
    <row r="146" spans="2:7" x14ac:dyDescent="0.25">
      <c r="B146" s="26" t="str">
        <f t="shared" si="5"/>
        <v/>
      </c>
      <c r="C146" s="4"/>
      <c r="D146" s="3"/>
      <c r="E146" s="3"/>
      <c r="F146" s="8"/>
      <c r="G146" s="27"/>
    </row>
    <row r="147" spans="2:7" x14ac:dyDescent="0.25">
      <c r="B147" s="26" t="str">
        <f t="shared" si="5"/>
        <v/>
      </c>
      <c r="C147" s="4"/>
      <c r="D147" s="3"/>
      <c r="E147" s="3"/>
      <c r="F147" s="8"/>
      <c r="G147" s="27"/>
    </row>
    <row r="148" spans="2:7" x14ac:dyDescent="0.25">
      <c r="B148" s="26" t="str">
        <f t="shared" si="5"/>
        <v/>
      </c>
      <c r="C148" s="4"/>
      <c r="D148" s="3"/>
      <c r="E148" s="3"/>
      <c r="F148" s="8"/>
      <c r="G148" s="27"/>
    </row>
    <row r="149" spans="2:7" x14ac:dyDescent="0.25">
      <c r="B149" s="26" t="str">
        <f t="shared" si="5"/>
        <v/>
      </c>
      <c r="C149" s="4"/>
      <c r="D149" s="3"/>
      <c r="E149" s="3"/>
      <c r="F149" s="8"/>
      <c r="G149" s="27"/>
    </row>
    <row r="150" spans="2:7" x14ac:dyDescent="0.25">
      <c r="B150" s="26" t="str">
        <f t="shared" si="5"/>
        <v/>
      </c>
      <c r="C150" s="4"/>
      <c r="D150" s="3"/>
      <c r="E150" s="3"/>
      <c r="F150" s="8"/>
      <c r="G150" s="27"/>
    </row>
    <row r="151" spans="2:7" x14ac:dyDescent="0.25">
      <c r="B151" s="26" t="str">
        <f t="shared" si="5"/>
        <v/>
      </c>
      <c r="C151" s="4"/>
      <c r="D151" s="3"/>
      <c r="E151" s="3"/>
      <c r="F151" s="8"/>
      <c r="G151" s="27"/>
    </row>
    <row r="152" spans="2:7" x14ac:dyDescent="0.25">
      <c r="B152" s="26" t="str">
        <f t="shared" si="5"/>
        <v/>
      </c>
      <c r="C152" s="4"/>
      <c r="D152" s="3"/>
      <c r="E152" s="3"/>
      <c r="F152" s="8"/>
      <c r="G152" s="27"/>
    </row>
    <row r="153" spans="2:7" x14ac:dyDescent="0.25">
      <c r="B153" s="26" t="str">
        <f t="shared" si="5"/>
        <v/>
      </c>
      <c r="C153" s="4"/>
      <c r="D153" s="3"/>
      <c r="E153" s="3"/>
      <c r="F153" s="8"/>
      <c r="G153" s="27"/>
    </row>
    <row r="154" spans="2:7" x14ac:dyDescent="0.25">
      <c r="B154" s="26" t="str">
        <f t="shared" si="5"/>
        <v/>
      </c>
      <c r="C154" s="4"/>
      <c r="D154" s="3"/>
      <c r="E154" s="3"/>
      <c r="F154" s="8"/>
      <c r="G154" s="27"/>
    </row>
    <row r="155" spans="2:7" x14ac:dyDescent="0.25">
      <c r="B155" s="26" t="str">
        <f t="shared" si="5"/>
        <v/>
      </c>
      <c r="C155" s="4"/>
      <c r="D155" s="3"/>
      <c r="E155" s="3"/>
      <c r="F155" s="8"/>
      <c r="G155" s="27"/>
    </row>
    <row r="156" spans="2:7" x14ac:dyDescent="0.25">
      <c r="B156" s="26" t="str">
        <f t="shared" si="5"/>
        <v/>
      </c>
      <c r="C156" s="4"/>
      <c r="D156" s="3"/>
      <c r="E156" s="3"/>
      <c r="F156" s="8"/>
      <c r="G156" s="27"/>
    </row>
    <row r="157" spans="2:7" x14ac:dyDescent="0.25">
      <c r="B157" s="26" t="str">
        <f t="shared" si="5"/>
        <v/>
      </c>
      <c r="C157" s="4"/>
      <c r="D157" s="3"/>
      <c r="E157" s="3"/>
      <c r="F157" s="8"/>
      <c r="G157" s="27"/>
    </row>
    <row r="158" spans="2:7" x14ac:dyDescent="0.25">
      <c r="B158" s="26" t="str">
        <f t="shared" si="5"/>
        <v/>
      </c>
      <c r="C158" s="4"/>
      <c r="D158" s="3"/>
      <c r="E158" s="3"/>
      <c r="F158" s="8"/>
      <c r="G158" s="27"/>
    </row>
    <row r="159" spans="2:7" x14ac:dyDescent="0.25">
      <c r="B159" s="26" t="str">
        <f t="shared" si="5"/>
        <v/>
      </c>
      <c r="C159" s="4"/>
      <c r="D159" s="3"/>
      <c r="E159" s="3"/>
      <c r="F159" s="8"/>
      <c r="G159" s="27"/>
    </row>
    <row r="160" spans="2:7" x14ac:dyDescent="0.25">
      <c r="B160" s="26" t="str">
        <f t="shared" si="5"/>
        <v/>
      </c>
      <c r="C160" s="4"/>
      <c r="D160" s="3"/>
      <c r="E160" s="3"/>
      <c r="F160" s="8"/>
      <c r="G160" s="27"/>
    </row>
    <row r="161" spans="2:7" x14ac:dyDescent="0.25">
      <c r="B161" s="26" t="str">
        <f t="shared" si="5"/>
        <v/>
      </c>
      <c r="C161" s="4"/>
      <c r="D161" s="3"/>
      <c r="E161" s="3"/>
      <c r="F161" s="8"/>
      <c r="G161" s="27"/>
    </row>
    <row r="162" spans="2:7" x14ac:dyDescent="0.25">
      <c r="B162" s="26" t="str">
        <f t="shared" si="5"/>
        <v/>
      </c>
      <c r="C162" s="4"/>
      <c r="D162" s="3"/>
      <c r="E162" s="3"/>
      <c r="F162" s="8"/>
      <c r="G162" s="27"/>
    </row>
    <row r="163" spans="2:7" x14ac:dyDescent="0.25">
      <c r="B163" s="26" t="str">
        <f t="shared" si="5"/>
        <v/>
      </c>
      <c r="C163" s="4"/>
      <c r="D163" s="3"/>
      <c r="E163" s="3"/>
      <c r="F163" s="8"/>
      <c r="G163" s="27"/>
    </row>
    <row r="164" spans="2:7" x14ac:dyDescent="0.25">
      <c r="B164" s="26" t="str">
        <f t="shared" si="5"/>
        <v/>
      </c>
      <c r="C164" s="4"/>
      <c r="D164" s="3"/>
      <c r="E164" s="3"/>
      <c r="F164" s="8"/>
      <c r="G164" s="27"/>
    </row>
    <row r="165" spans="2:7" x14ac:dyDescent="0.25">
      <c r="B165" s="26" t="str">
        <f t="shared" si="5"/>
        <v/>
      </c>
      <c r="C165" s="4"/>
      <c r="D165" s="3"/>
      <c r="E165" s="3"/>
      <c r="F165" s="8"/>
      <c r="G165" s="27"/>
    </row>
    <row r="166" spans="2:7" x14ac:dyDescent="0.25">
      <c r="B166" s="26" t="str">
        <f t="shared" si="5"/>
        <v/>
      </c>
      <c r="C166" s="4"/>
      <c r="D166" s="3"/>
      <c r="E166" s="3"/>
      <c r="F166" s="8"/>
      <c r="G166" s="27"/>
    </row>
    <row r="167" spans="2:7" x14ac:dyDescent="0.25">
      <c r="B167" s="26" t="str">
        <f t="shared" si="5"/>
        <v/>
      </c>
      <c r="C167" s="4"/>
      <c r="D167" s="3"/>
      <c r="E167" s="3"/>
      <c r="F167" s="8"/>
      <c r="G167" s="27"/>
    </row>
    <row r="168" spans="2:7" x14ac:dyDescent="0.25">
      <c r="B168" s="26" t="str">
        <f t="shared" si="5"/>
        <v/>
      </c>
      <c r="C168" s="4"/>
      <c r="D168" s="3"/>
      <c r="E168" s="3"/>
      <c r="F168" s="8"/>
      <c r="G168" s="27"/>
    </row>
    <row r="169" spans="2:7" x14ac:dyDescent="0.25">
      <c r="B169" s="26" t="str">
        <f t="shared" si="5"/>
        <v/>
      </c>
      <c r="C169" s="4"/>
      <c r="D169" s="3"/>
      <c r="E169" s="3"/>
      <c r="F169" s="8"/>
      <c r="G169" s="27"/>
    </row>
    <row r="170" spans="2:7" x14ac:dyDescent="0.25">
      <c r="B170" s="26" t="str">
        <f t="shared" si="5"/>
        <v/>
      </c>
      <c r="C170" s="4"/>
      <c r="D170" s="3"/>
      <c r="E170" s="3"/>
      <c r="F170" s="8"/>
      <c r="G170" s="27"/>
    </row>
    <row r="171" spans="2:7" x14ac:dyDescent="0.25">
      <c r="B171" s="26" t="str">
        <f t="shared" si="5"/>
        <v/>
      </c>
      <c r="C171" s="4"/>
      <c r="D171" s="3"/>
      <c r="E171" s="3"/>
      <c r="F171" s="8"/>
      <c r="G171" s="27"/>
    </row>
    <row r="172" spans="2:7" x14ac:dyDescent="0.25">
      <c r="B172" s="26" t="str">
        <f t="shared" si="5"/>
        <v/>
      </c>
      <c r="C172" s="4"/>
      <c r="D172" s="3"/>
      <c r="E172" s="3"/>
      <c r="F172" s="8"/>
      <c r="G172" s="27"/>
    </row>
    <row r="173" spans="2:7" x14ac:dyDescent="0.25">
      <c r="B173" s="26" t="str">
        <f t="shared" si="5"/>
        <v/>
      </c>
      <c r="C173" s="4"/>
      <c r="D173" s="3"/>
      <c r="E173" s="3"/>
      <c r="F173" s="8"/>
      <c r="G173" s="27"/>
    </row>
    <row r="174" spans="2:7" x14ac:dyDescent="0.25">
      <c r="B174" s="26" t="str">
        <f t="shared" si="5"/>
        <v/>
      </c>
      <c r="C174" s="4"/>
      <c r="D174" s="3"/>
      <c r="E174" s="3"/>
      <c r="F174" s="8"/>
      <c r="G174" s="27"/>
    </row>
    <row r="175" spans="2:7" x14ac:dyDescent="0.25">
      <c r="B175" s="26" t="str">
        <f t="shared" si="5"/>
        <v/>
      </c>
      <c r="C175" s="4"/>
      <c r="D175" s="3"/>
      <c r="E175" s="3"/>
      <c r="F175" s="8"/>
      <c r="G175" s="27"/>
    </row>
    <row r="176" spans="2:7" x14ac:dyDescent="0.25">
      <c r="B176" s="26" t="str">
        <f t="shared" si="5"/>
        <v/>
      </c>
      <c r="C176" s="4"/>
      <c r="D176" s="3"/>
      <c r="E176" s="3"/>
      <c r="F176" s="8"/>
      <c r="G176" s="27"/>
    </row>
    <row r="177" spans="2:7" x14ac:dyDescent="0.25">
      <c r="B177" s="26" t="str">
        <f t="shared" si="5"/>
        <v/>
      </c>
      <c r="C177" s="4"/>
      <c r="D177" s="3"/>
      <c r="E177" s="3"/>
      <c r="F177" s="8"/>
      <c r="G177" s="27"/>
    </row>
    <row r="178" spans="2:7" x14ac:dyDescent="0.25">
      <c r="B178" s="26" t="str">
        <f t="shared" si="5"/>
        <v/>
      </c>
      <c r="C178" s="4"/>
      <c r="D178" s="3"/>
      <c r="E178" s="3"/>
      <c r="F178" s="8"/>
      <c r="G178" s="27"/>
    </row>
    <row r="179" spans="2:7" x14ac:dyDescent="0.25">
      <c r="B179" s="26" t="str">
        <f t="shared" si="5"/>
        <v/>
      </c>
      <c r="C179" s="4"/>
      <c r="D179" s="3"/>
      <c r="E179" s="3"/>
      <c r="F179" s="8"/>
      <c r="G179" s="27"/>
    </row>
    <row r="180" spans="2:7" x14ac:dyDescent="0.25">
      <c r="B180" s="26" t="str">
        <f t="shared" si="5"/>
        <v/>
      </c>
      <c r="C180" s="4"/>
      <c r="D180" s="3"/>
      <c r="E180" s="3"/>
      <c r="F180" s="8"/>
      <c r="G180" s="27"/>
    </row>
    <row r="181" spans="2:7" x14ac:dyDescent="0.25">
      <c r="B181" s="26" t="str">
        <f t="shared" si="5"/>
        <v/>
      </c>
      <c r="C181" s="4"/>
      <c r="D181" s="3"/>
      <c r="E181" s="3"/>
      <c r="F181" s="8"/>
      <c r="G181" s="27"/>
    </row>
    <row r="182" spans="2:7" x14ac:dyDescent="0.25">
      <c r="B182" s="26" t="str">
        <f t="shared" si="5"/>
        <v/>
      </c>
      <c r="C182" s="4"/>
      <c r="D182" s="3"/>
      <c r="E182" s="3"/>
      <c r="F182" s="8"/>
      <c r="G182" s="27"/>
    </row>
    <row r="183" spans="2:7" x14ac:dyDescent="0.25">
      <c r="B183" s="26" t="str">
        <f t="shared" si="5"/>
        <v/>
      </c>
      <c r="C183" s="4"/>
      <c r="D183" s="3"/>
      <c r="E183" s="3"/>
      <c r="F183" s="8"/>
      <c r="G183" s="27"/>
    </row>
    <row r="184" spans="2:7" x14ac:dyDescent="0.25">
      <c r="B184" s="26" t="str">
        <f t="shared" si="5"/>
        <v/>
      </c>
      <c r="C184" s="4"/>
      <c r="D184" s="3"/>
      <c r="E184" s="3"/>
      <c r="F184" s="8"/>
      <c r="G184" s="27"/>
    </row>
    <row r="185" spans="2:7" x14ac:dyDescent="0.25">
      <c r="B185" s="26" t="str">
        <f t="shared" si="5"/>
        <v/>
      </c>
      <c r="C185" s="4"/>
      <c r="D185" s="3"/>
      <c r="E185" s="3"/>
      <c r="F185" s="8"/>
      <c r="G185" s="27"/>
    </row>
    <row r="186" spans="2:7" x14ac:dyDescent="0.25">
      <c r="B186" s="26" t="str">
        <f t="shared" si="5"/>
        <v/>
      </c>
      <c r="C186" s="4"/>
      <c r="D186" s="3"/>
      <c r="E186" s="3"/>
      <c r="F186" s="8"/>
      <c r="G186" s="27"/>
    </row>
    <row r="187" spans="2:7" x14ac:dyDescent="0.25">
      <c r="B187" s="26" t="str">
        <f t="shared" si="5"/>
        <v/>
      </c>
      <c r="C187" s="4"/>
      <c r="D187" s="3"/>
      <c r="E187" s="3"/>
      <c r="F187" s="8"/>
      <c r="G187" s="27"/>
    </row>
    <row r="188" spans="2:7" x14ac:dyDescent="0.25">
      <c r="B188" s="26" t="str">
        <f t="shared" si="5"/>
        <v/>
      </c>
      <c r="C188" s="4"/>
      <c r="D188" s="3"/>
      <c r="E188" s="3"/>
      <c r="F188" s="8"/>
      <c r="G188" s="27"/>
    </row>
    <row r="189" spans="2:7" x14ac:dyDescent="0.25">
      <c r="B189" s="26" t="str">
        <f t="shared" si="5"/>
        <v/>
      </c>
      <c r="C189" s="4"/>
      <c r="D189" s="3"/>
      <c r="E189" s="3"/>
      <c r="F189" s="8"/>
      <c r="G189" s="27"/>
    </row>
    <row r="190" spans="2:7" x14ac:dyDescent="0.25">
      <c r="B190" s="26" t="str">
        <f t="shared" si="5"/>
        <v/>
      </c>
      <c r="C190" s="4"/>
      <c r="D190" s="3"/>
      <c r="E190" s="3"/>
      <c r="F190" s="8"/>
      <c r="G190" s="27"/>
    </row>
    <row r="191" spans="2:7" x14ac:dyDescent="0.25">
      <c r="B191" s="26" t="str">
        <f t="shared" si="5"/>
        <v/>
      </c>
      <c r="C191" s="4"/>
      <c r="D191" s="3"/>
      <c r="E191" s="3"/>
      <c r="F191" s="8"/>
      <c r="G191" s="27"/>
    </row>
    <row r="192" spans="2:7" x14ac:dyDescent="0.25">
      <c r="B192" s="26" t="str">
        <f t="shared" si="5"/>
        <v/>
      </c>
      <c r="C192" s="4"/>
      <c r="D192" s="3"/>
      <c r="E192" s="3"/>
      <c r="F192" s="8"/>
      <c r="G192" s="27"/>
    </row>
    <row r="193" spans="2:7" x14ac:dyDescent="0.25">
      <c r="B193" s="26" t="str">
        <f t="shared" si="5"/>
        <v/>
      </c>
      <c r="C193" s="4"/>
      <c r="D193" s="3"/>
      <c r="E193" s="3"/>
      <c r="F193" s="8"/>
      <c r="G193" s="27"/>
    </row>
    <row r="194" spans="2:7" x14ac:dyDescent="0.25">
      <c r="B194" s="26" t="str">
        <f t="shared" si="5"/>
        <v/>
      </c>
      <c r="C194" s="4"/>
      <c r="D194" s="3"/>
      <c r="E194" s="3"/>
      <c r="F194" s="8"/>
      <c r="G194" s="27"/>
    </row>
    <row r="195" spans="2:7" x14ac:dyDescent="0.25">
      <c r="B195" s="26" t="str">
        <f t="shared" si="5"/>
        <v/>
      </c>
      <c r="C195" s="4"/>
      <c r="D195" s="3"/>
      <c r="E195" s="3"/>
      <c r="F195" s="8"/>
      <c r="G195" s="27"/>
    </row>
    <row r="196" spans="2:7" x14ac:dyDescent="0.25">
      <c r="B196" s="26" t="str">
        <f t="shared" si="5"/>
        <v/>
      </c>
      <c r="C196" s="4"/>
      <c r="D196" s="3"/>
      <c r="E196" s="3"/>
      <c r="F196" s="8"/>
      <c r="G196" s="27"/>
    </row>
    <row r="197" spans="2:7" x14ac:dyDescent="0.25">
      <c r="B197" s="26" t="str">
        <f t="shared" si="5"/>
        <v/>
      </c>
      <c r="C197" s="4"/>
      <c r="D197" s="3"/>
      <c r="E197" s="3"/>
      <c r="F197" s="8"/>
      <c r="G197" s="27"/>
    </row>
    <row r="198" spans="2:7" x14ac:dyDescent="0.25">
      <c r="B198" s="26" t="str">
        <f t="shared" si="5"/>
        <v/>
      </c>
      <c r="C198" s="4"/>
      <c r="D198" s="3"/>
      <c r="E198" s="3"/>
      <c r="F198" s="8"/>
      <c r="G198" s="27"/>
    </row>
    <row r="199" spans="2:7" x14ac:dyDescent="0.25">
      <c r="B199" s="26" t="str">
        <f t="shared" si="5"/>
        <v/>
      </c>
      <c r="C199" s="4"/>
      <c r="D199" s="3"/>
      <c r="E199" s="3"/>
      <c r="F199" s="8"/>
      <c r="G199" s="27"/>
    </row>
    <row r="200" spans="2:7" x14ac:dyDescent="0.25">
      <c r="B200" s="26" t="str">
        <f t="shared" si="5"/>
        <v/>
      </c>
      <c r="C200" s="4"/>
      <c r="D200" s="3"/>
      <c r="E200" s="3"/>
      <c r="F200" s="8"/>
      <c r="G200" s="27"/>
    </row>
    <row r="201" spans="2:7" x14ac:dyDescent="0.25">
      <c r="B201" s="26" t="str">
        <f t="shared" si="5"/>
        <v/>
      </c>
      <c r="C201" s="4"/>
      <c r="D201" s="3"/>
      <c r="E201" s="3"/>
      <c r="F201" s="8"/>
      <c r="G201" s="27"/>
    </row>
    <row r="202" spans="2:7" x14ac:dyDescent="0.25">
      <c r="B202" s="26" t="str">
        <f t="shared" si="5"/>
        <v/>
      </c>
      <c r="C202" s="4"/>
      <c r="D202" s="3"/>
      <c r="E202" s="3"/>
      <c r="F202" s="8"/>
      <c r="G202" s="27"/>
    </row>
    <row r="203" spans="2:7" x14ac:dyDescent="0.25">
      <c r="B203" s="26" t="str">
        <f t="shared" ref="B203:B224" si="6">IF(AND(ISBLANK(C202),ISBLANK(D202),ISBLANK(E202),ISBLANK(F202),ISBLANK(C203),ISBLANK(D203),ISBLANK(E203),ISBLANK(F203)),"",IF(AND(ISBLANK(C202),ISBLANK(D202),ISBLANK(E202),ISBLANK(F202)),"Error - Previous Fields Can't Be Empty.Fill The Previous Fields first before you enter the data at here!!",IF(AND(ISBLANK(C203),ISBLANK(D203),ISBLANK(E203),ISBLANK(F203))," ",IF(AND(ISTEXT(C203),ISTEXT(D203),ISTEXT(E203),ISNUMBER(F203)),(B202+1),"Error - Data type is mismatched!!"))))</f>
        <v/>
      </c>
      <c r="C203" s="4"/>
      <c r="D203" s="3"/>
      <c r="E203" s="3"/>
      <c r="F203" s="8"/>
      <c r="G203" s="27"/>
    </row>
    <row r="204" spans="2:7" x14ac:dyDescent="0.25">
      <c r="B204" s="26" t="str">
        <f t="shared" si="6"/>
        <v/>
      </c>
      <c r="C204" s="4"/>
      <c r="D204" s="3"/>
      <c r="E204" s="3"/>
      <c r="F204" s="8"/>
      <c r="G204" s="27"/>
    </row>
    <row r="205" spans="2:7" x14ac:dyDescent="0.25">
      <c r="B205" s="26" t="str">
        <f t="shared" si="6"/>
        <v/>
      </c>
      <c r="C205" s="4"/>
      <c r="D205" s="3"/>
      <c r="E205" s="3"/>
      <c r="F205" s="8"/>
      <c r="G205" s="27"/>
    </row>
    <row r="206" spans="2:7" x14ac:dyDescent="0.25">
      <c r="B206" s="26" t="str">
        <f t="shared" si="6"/>
        <v/>
      </c>
      <c r="C206" s="4"/>
      <c r="D206" s="3"/>
      <c r="E206" s="3"/>
      <c r="F206" s="8"/>
      <c r="G206" s="27"/>
    </row>
    <row r="207" spans="2:7" x14ac:dyDescent="0.25">
      <c r="B207" s="26" t="str">
        <f t="shared" si="6"/>
        <v/>
      </c>
      <c r="C207" s="4"/>
      <c r="D207" s="3"/>
      <c r="E207" s="3"/>
      <c r="F207" s="8"/>
      <c r="G207" s="27"/>
    </row>
    <row r="208" spans="2:7" x14ac:dyDescent="0.25">
      <c r="B208" s="26" t="str">
        <f t="shared" si="6"/>
        <v/>
      </c>
      <c r="C208" s="4"/>
      <c r="D208" s="3"/>
      <c r="E208" s="3"/>
      <c r="F208" s="8"/>
      <c r="G208" s="27"/>
    </row>
    <row r="209" spans="2:7" x14ac:dyDescent="0.25">
      <c r="B209" s="26" t="str">
        <f t="shared" si="6"/>
        <v/>
      </c>
      <c r="C209" s="4"/>
      <c r="D209" s="3"/>
      <c r="E209" s="3"/>
      <c r="F209" s="8"/>
      <c r="G209" s="27"/>
    </row>
    <row r="210" spans="2:7" x14ac:dyDescent="0.25">
      <c r="B210" s="26" t="str">
        <f t="shared" si="6"/>
        <v/>
      </c>
      <c r="C210" s="4"/>
      <c r="D210" s="3"/>
      <c r="E210" s="3"/>
      <c r="F210" s="8"/>
      <c r="G210" s="27"/>
    </row>
    <row r="211" spans="2:7" x14ac:dyDescent="0.25">
      <c r="B211" s="26" t="str">
        <f t="shared" si="6"/>
        <v/>
      </c>
      <c r="C211" s="4"/>
      <c r="D211" s="3"/>
      <c r="E211" s="3"/>
      <c r="F211" s="8"/>
      <c r="G211" s="27"/>
    </row>
    <row r="212" spans="2:7" x14ac:dyDescent="0.25">
      <c r="B212" s="26" t="str">
        <f t="shared" si="6"/>
        <v/>
      </c>
      <c r="C212" s="4"/>
      <c r="D212" s="3"/>
      <c r="E212" s="3"/>
      <c r="F212" s="8"/>
      <c r="G212" s="27"/>
    </row>
    <row r="213" spans="2:7" x14ac:dyDescent="0.25">
      <c r="B213" s="26" t="str">
        <f t="shared" si="6"/>
        <v/>
      </c>
      <c r="C213" s="4"/>
      <c r="D213" s="3"/>
      <c r="E213" s="3"/>
      <c r="F213" s="8"/>
      <c r="G213" s="27"/>
    </row>
    <row r="214" spans="2:7" x14ac:dyDescent="0.25">
      <c r="B214" s="26" t="str">
        <f t="shared" si="6"/>
        <v/>
      </c>
      <c r="C214" s="4"/>
      <c r="D214" s="3"/>
      <c r="E214" s="3"/>
      <c r="F214" s="8"/>
      <c r="G214" s="27"/>
    </row>
    <row r="215" spans="2:7" x14ac:dyDescent="0.25">
      <c r="B215" s="26" t="str">
        <f t="shared" si="6"/>
        <v/>
      </c>
      <c r="C215" s="4"/>
      <c r="D215" s="3"/>
      <c r="E215" s="3"/>
      <c r="F215" s="8"/>
      <c r="G215" s="27"/>
    </row>
    <row r="216" spans="2:7" x14ac:dyDescent="0.25">
      <c r="B216" s="26" t="str">
        <f t="shared" si="6"/>
        <v/>
      </c>
      <c r="C216" s="4"/>
      <c r="D216" s="3"/>
      <c r="E216" s="3"/>
      <c r="F216" s="8"/>
      <c r="G216" s="27"/>
    </row>
    <row r="217" spans="2:7" x14ac:dyDescent="0.25">
      <c r="B217" s="26" t="str">
        <f t="shared" si="6"/>
        <v/>
      </c>
      <c r="C217" s="4"/>
      <c r="D217" s="3"/>
      <c r="E217" s="3"/>
      <c r="F217" s="8"/>
      <c r="G217" s="27"/>
    </row>
    <row r="218" spans="2:7" x14ac:dyDescent="0.25">
      <c r="B218" s="26" t="str">
        <f t="shared" si="6"/>
        <v/>
      </c>
      <c r="C218" s="4"/>
      <c r="D218" s="3"/>
      <c r="E218" s="3"/>
      <c r="F218" s="8"/>
      <c r="G218" s="27"/>
    </row>
    <row r="219" spans="2:7" x14ac:dyDescent="0.25">
      <c r="B219" s="26" t="str">
        <f t="shared" si="6"/>
        <v/>
      </c>
      <c r="C219" s="4"/>
      <c r="D219" s="3"/>
      <c r="E219" s="3"/>
      <c r="F219" s="8"/>
      <c r="G219" s="27"/>
    </row>
    <row r="220" spans="2:7" x14ac:dyDescent="0.25">
      <c r="B220" s="26" t="str">
        <f t="shared" si="6"/>
        <v/>
      </c>
      <c r="C220" s="4"/>
      <c r="D220" s="3"/>
      <c r="E220" s="3"/>
      <c r="F220" s="8"/>
      <c r="G220" s="27"/>
    </row>
    <row r="221" spans="2:7" x14ac:dyDescent="0.25">
      <c r="B221" s="26" t="str">
        <f t="shared" si="6"/>
        <v/>
      </c>
      <c r="C221" s="4"/>
      <c r="D221" s="3"/>
      <c r="E221" s="3"/>
      <c r="F221" s="8"/>
      <c r="G221" s="27"/>
    </row>
    <row r="222" spans="2:7" x14ac:dyDescent="0.25">
      <c r="B222" s="26" t="str">
        <f t="shared" si="6"/>
        <v/>
      </c>
      <c r="C222" s="4"/>
      <c r="D222" s="3"/>
      <c r="E222" s="3"/>
      <c r="F222" s="8"/>
      <c r="G222" s="27"/>
    </row>
    <row r="223" spans="2:7" x14ac:dyDescent="0.25">
      <c r="B223" s="26" t="str">
        <f t="shared" si="6"/>
        <v/>
      </c>
      <c r="C223" s="4"/>
      <c r="D223" s="3"/>
      <c r="E223" s="3"/>
      <c r="F223" s="8"/>
      <c r="G223" s="27"/>
    </row>
    <row r="224" spans="2:7" x14ac:dyDescent="0.25">
      <c r="B224" s="26" t="str">
        <f t="shared" si="6"/>
        <v/>
      </c>
      <c r="C224" s="4"/>
      <c r="D224" s="3"/>
      <c r="E224" s="3"/>
      <c r="F224" s="8"/>
      <c r="G224" s="27"/>
    </row>
  </sheetData>
  <phoneticPr fontId="7" type="noConversion"/>
  <conditionalFormatting sqref="B4:B224">
    <cfRule type="containsText" dxfId="22" priority="1" operator="containsText" text="Error">
      <formula>NOT(ISERROR(SEARCH("Error",B4)))</formula>
    </cfRule>
    <cfRule type="containsText" dxfId="21" priority="2" operator="containsText" text="Previous Fields Can't Be Empty.Fill The Previous Fields first before you enter the data at here!!,Data type is mismatched!!">
      <formula>NOT(ISERROR(SEARCH("Previous Fields Can't Be Empty.Fill The Previous Fields first before you enter the data at here!!,Data type is mismatched!!",B4)))</formula>
    </cfRule>
    <cfRule type="containsText" dxfId="20" priority="3" operator="containsText" text="Previous Fields Can't Be Empty.Fill The Previous Fields first before you enter the data at here!!">
      <formula>NOT(ISERROR(SEARCH("Previous Fields Can't Be Empty.Fill The Previous Fields first before you enter the data at here!!",B4)))</formula>
    </cfRule>
  </conditionalFormatting>
  <dataValidations count="5">
    <dataValidation type="list" allowBlank="1" showInputMessage="1" showErrorMessage="1" sqref="C4:C424" xr:uid="{AE5F35D5-A4BA-49C9-8EB8-34D013172388}">
      <formula1>"Furniture,Tyre,Farm,Computer,Consumable,Glassware"</formula1>
    </dataValidation>
    <dataValidation type="custom" errorStyle="warning" showErrorMessage="1" errorTitle="Emptydgsgd" error="dgssgds" promptTitle="sdg" prompt="sdgsggsd" sqref="B5:B224" xr:uid="{4E997975-8077-4860-9522-234B913C2AD6}">
      <formula1>AND(ISBLANK(C4),ISBLANK(D4),ISBLANK(E4),ISBLANK(F4))=1</formula1>
    </dataValidation>
    <dataValidation type="textLength" operator="equal" showErrorMessage="1" errorTitle="Mobile Number Validation" error="The length of mobile number should be 10 !!" sqref="F4:F224" xr:uid="{724C95C0-3100-4012-9445-CA0EACAB4A5B}">
      <formula1>9</formula1>
    </dataValidation>
    <dataValidation type="custom" errorStyle="warning" allowBlank="1" showInputMessage="1" showErrorMessage="1" errorTitle="Duplicate Serial Number" error="Duplicate Serial Number aren't allowed !!!" sqref="B247:B388" xr:uid="{956C8FF4-F22D-410E-8190-01D7532DED77}">
      <formula1>COUNTIF(B$4:B$1048576,B247)=1</formula1>
    </dataValidation>
    <dataValidation type="custom" allowBlank="1" showInputMessage="1" showErrorMessage="1" errorTitle="Duplicate Serial Number" error="Duplicate Serial Number aren't allowed !!!" sqref="B225:B246" xr:uid="{C9F5C83E-089D-4540-A640-836977664422}">
      <formula1>COUNTIF(B$4:B$1048576,B225)=1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6BE4-3485-4384-9316-B454B0BF8B40}">
  <sheetPr>
    <tabColor rgb="FF00B0F0"/>
  </sheetPr>
  <dimension ref="B2:M575"/>
  <sheetViews>
    <sheetView workbookViewId="0">
      <selection activeCell="J17" sqref="J17"/>
    </sheetView>
  </sheetViews>
  <sheetFormatPr defaultRowHeight="15" x14ac:dyDescent="0.25"/>
  <cols>
    <col min="1" max="1" width="2.5703125" customWidth="1"/>
    <col min="2" max="2" width="13" style="1" customWidth="1"/>
    <col min="3" max="4" width="15.42578125" style="1" customWidth="1"/>
    <col min="5" max="7" width="14.28515625" style="1" customWidth="1"/>
    <col min="8" max="8" width="2.140625" style="72" customWidth="1"/>
    <col min="9" max="9" width="13.42578125" style="9" customWidth="1"/>
    <col min="10" max="10" width="19.85546875" customWidth="1"/>
    <col min="11" max="11" width="20.28515625" style="1" customWidth="1"/>
    <col min="12" max="12" width="20.85546875" customWidth="1"/>
    <col min="13" max="13" width="19.5703125" customWidth="1"/>
  </cols>
  <sheetData>
    <row r="2" spans="2:13" x14ac:dyDescent="0.25">
      <c r="K2" s="73" t="s">
        <v>168</v>
      </c>
      <c r="L2" s="4" t="s">
        <v>18</v>
      </c>
    </row>
    <row r="3" spans="2:13" x14ac:dyDescent="0.25">
      <c r="K3" s="73" t="s">
        <v>3</v>
      </c>
      <c r="L3" s="4" t="s">
        <v>206</v>
      </c>
    </row>
    <row r="5" spans="2:13" ht="18.75" customHeight="1" x14ac:dyDescent="0.25">
      <c r="B5" s="73" t="s">
        <v>168</v>
      </c>
      <c r="C5" s="73" t="s">
        <v>3</v>
      </c>
      <c r="D5" s="73" t="s">
        <v>198</v>
      </c>
      <c r="E5" s="73" t="s">
        <v>199</v>
      </c>
      <c r="F5" s="73" t="s">
        <v>200</v>
      </c>
      <c r="G5" s="73" t="s">
        <v>201</v>
      </c>
    </row>
    <row r="6" spans="2:13" x14ac:dyDescent="0.25">
      <c r="B6" s="4" t="s">
        <v>38</v>
      </c>
      <c r="C6" s="4" t="s">
        <v>7</v>
      </c>
      <c r="D6" s="4" t="s">
        <v>202</v>
      </c>
      <c r="E6" s="4" t="s">
        <v>203</v>
      </c>
      <c r="F6" s="4" t="s">
        <v>204</v>
      </c>
      <c r="G6" s="4" t="s">
        <v>205</v>
      </c>
    </row>
    <row r="7" spans="2:13" x14ac:dyDescent="0.25">
      <c r="B7" s="4" t="s">
        <v>38</v>
      </c>
      <c r="C7" s="4" t="s">
        <v>206</v>
      </c>
      <c r="D7" s="4" t="s">
        <v>202</v>
      </c>
      <c r="E7" s="4" t="s">
        <v>202</v>
      </c>
      <c r="F7" s="4" t="s">
        <v>207</v>
      </c>
      <c r="G7" s="4" t="s">
        <v>208</v>
      </c>
    </row>
    <row r="8" spans="2:13" x14ac:dyDescent="0.25">
      <c r="B8" s="4" t="s">
        <v>38</v>
      </c>
      <c r="C8" s="4" t="s">
        <v>197</v>
      </c>
      <c r="D8" s="4" t="s">
        <v>202</v>
      </c>
      <c r="E8" s="4" t="s">
        <v>209</v>
      </c>
      <c r="F8" s="4" t="s">
        <v>210</v>
      </c>
      <c r="G8" s="4" t="s">
        <v>211</v>
      </c>
      <c r="K8"/>
    </row>
    <row r="9" spans="2:13" x14ac:dyDescent="0.25">
      <c r="B9" s="4" t="s">
        <v>38</v>
      </c>
      <c r="C9" s="4" t="s">
        <v>212</v>
      </c>
      <c r="D9" s="4" t="s">
        <v>213</v>
      </c>
      <c r="E9" s="4" t="s">
        <v>214</v>
      </c>
      <c r="F9" s="4" t="s">
        <v>215</v>
      </c>
      <c r="G9" s="4" t="s">
        <v>216</v>
      </c>
      <c r="J9" s="1" t="s">
        <v>217</v>
      </c>
      <c r="K9" s="1" t="s">
        <v>217</v>
      </c>
      <c r="L9" s="1" t="s">
        <v>217</v>
      </c>
      <c r="M9" s="1" t="s">
        <v>217</v>
      </c>
    </row>
    <row r="10" spans="2:13" x14ac:dyDescent="0.25">
      <c r="B10" s="4" t="s">
        <v>18</v>
      </c>
      <c r="C10" s="4" t="s">
        <v>206</v>
      </c>
      <c r="D10" s="4" t="s">
        <v>213</v>
      </c>
      <c r="E10" s="4" t="s">
        <v>218</v>
      </c>
      <c r="F10" s="4" t="s">
        <v>219</v>
      </c>
      <c r="G10" s="4" t="s">
        <v>220</v>
      </c>
      <c r="I10" s="9" t="str">
        <f>IF(COUNTIF(B$6:B6,+B6)=1,B6,"")</f>
        <v>FA</v>
      </c>
      <c r="J10" s="1" t="str">
        <f t="array" ref="J10">INDEX(D6:D22,MATCH(1,($L2=$B6:$B21)*($L3=$C6:$C21),0),0)</f>
        <v>dsf</v>
      </c>
      <c r="K10" s="1" t="str">
        <f t="array" ref="K10">INDEX(E6:E22,MATCH(1,($L2=$B6:$B21)*($L3=$C6:$C21),0),0)</f>
        <v>D</v>
      </c>
      <c r="L10" s="1" t="str">
        <f t="array" ref="L10">INDEX(F6:F22,MATCH(1,($L2=$B6:$B21)*($L3=$C6:$C21),0),0)</f>
        <v>E</v>
      </c>
      <c r="M10" s="1" t="str">
        <f t="array" ref="M10">INDEX(G6:G22,MATCH(1,($L2=$B6:$B21)*($L3=$C6:$C21),0),0)</f>
        <v>F</v>
      </c>
    </row>
    <row r="11" spans="2:13" x14ac:dyDescent="0.25">
      <c r="B11" s="4" t="s">
        <v>117</v>
      </c>
      <c r="C11" s="4" t="s">
        <v>197</v>
      </c>
      <c r="D11" s="4" t="s">
        <v>221</v>
      </c>
      <c r="E11" s="4" t="s">
        <v>222</v>
      </c>
      <c r="F11" s="4" t="s">
        <v>223</v>
      </c>
      <c r="G11" s="4" t="s">
        <v>224</v>
      </c>
      <c r="I11" s="9" t="str">
        <f>IF(COUNTIF(B$6:B7,+B7)=1,B7,"")</f>
        <v/>
      </c>
      <c r="J11" s="1" t="s">
        <v>198</v>
      </c>
      <c r="K11" s="1" t="s">
        <v>199</v>
      </c>
      <c r="L11" s="1" t="s">
        <v>200</v>
      </c>
      <c r="M11" s="1" t="s">
        <v>201</v>
      </c>
    </row>
    <row r="12" spans="2:13" x14ac:dyDescent="0.25">
      <c r="B12" s="4" t="s">
        <v>118</v>
      </c>
      <c r="C12" s="4" t="s">
        <v>7</v>
      </c>
      <c r="D12" s="4" t="s">
        <v>202</v>
      </c>
      <c r="E12" s="4" t="s">
        <v>203</v>
      </c>
      <c r="F12" s="4" t="s">
        <v>204</v>
      </c>
      <c r="G12" s="4" t="s">
        <v>205</v>
      </c>
      <c r="I12" s="9" t="str">
        <f>IF(COUNTIF(B$6:B8,+B8)=1,B8,"")</f>
        <v/>
      </c>
      <c r="K12"/>
    </row>
    <row r="13" spans="2:13" x14ac:dyDescent="0.25">
      <c r="B13" s="4"/>
      <c r="C13" s="4"/>
      <c r="D13" s="4"/>
      <c r="E13" s="4"/>
      <c r="F13" s="4"/>
      <c r="G13" s="4"/>
      <c r="I13" s="9" t="str">
        <f>IF(COUNTIF(B$6:B9,+B9)=1,B9,"")</f>
        <v/>
      </c>
    </row>
    <row r="14" spans="2:13" x14ac:dyDescent="0.25">
      <c r="B14" s="4"/>
      <c r="C14" s="4"/>
      <c r="D14" s="4"/>
      <c r="E14" s="4"/>
      <c r="F14" s="4"/>
      <c r="G14" s="4"/>
      <c r="I14" s="9" t="str">
        <f>IF(COUNTIF(B$6:B10,+B10)=1,B10,"")</f>
        <v>FE</v>
      </c>
    </row>
    <row r="15" spans="2:13" x14ac:dyDescent="0.25">
      <c r="B15" s="4"/>
      <c r="C15" s="4"/>
      <c r="D15" s="4"/>
      <c r="E15" s="4"/>
      <c r="F15" s="4"/>
      <c r="G15" s="4"/>
      <c r="I15" s="9" t="str">
        <f>IF(COUNTIF(B$6:B11,+B11)=1,B11,"")</f>
        <v>FT</v>
      </c>
    </row>
    <row r="16" spans="2:13" x14ac:dyDescent="0.25">
      <c r="B16" s="4"/>
      <c r="C16" s="4"/>
      <c r="D16" s="4"/>
      <c r="E16" s="4"/>
      <c r="F16" s="4"/>
      <c r="G16" s="4"/>
      <c r="I16" s="9" t="str">
        <f>IF(COUNTIF(B$6:B12,+B12)=1,B12,"")</f>
        <v>GA</v>
      </c>
    </row>
    <row r="17" spans="2:9" x14ac:dyDescent="0.25">
      <c r="B17" s="4"/>
      <c r="C17" s="4"/>
      <c r="D17" s="4"/>
      <c r="E17" s="4"/>
      <c r="F17" s="4"/>
      <c r="G17" s="4"/>
      <c r="I17" s="9" t="str">
        <f>IF(COUNTIF(B$6:B13,+B13)=1,B13,"")</f>
        <v/>
      </c>
    </row>
    <row r="18" spans="2:9" x14ac:dyDescent="0.25">
      <c r="B18" s="4"/>
      <c r="C18" s="4"/>
      <c r="D18" s="4"/>
      <c r="E18" s="4"/>
      <c r="F18" s="4"/>
      <c r="G18" s="4"/>
      <c r="I18" s="9" t="str">
        <f>IF(COUNTIF(B$6:B14,+B14)=1,B14,"")</f>
        <v/>
      </c>
    </row>
    <row r="19" spans="2:9" x14ac:dyDescent="0.25">
      <c r="B19" s="4"/>
      <c r="C19" s="4"/>
      <c r="D19" s="4"/>
      <c r="E19" s="4"/>
      <c r="F19" s="4"/>
      <c r="G19" s="4"/>
      <c r="I19" s="9" t="str">
        <f>IF(COUNTIF(B$6:B15,+B15)=1,B15,"")</f>
        <v/>
      </c>
    </row>
    <row r="20" spans="2:9" x14ac:dyDescent="0.25">
      <c r="B20" s="4"/>
      <c r="C20" s="4"/>
      <c r="D20" s="4"/>
      <c r="E20" s="4"/>
      <c r="F20" s="4"/>
      <c r="G20" s="4"/>
      <c r="I20" s="9" t="str">
        <f>IF(COUNTIF(B$6:B16,+B16)=1,B16,"")</f>
        <v/>
      </c>
    </row>
    <row r="21" spans="2:9" x14ac:dyDescent="0.25">
      <c r="B21" s="4"/>
      <c r="C21" s="4"/>
      <c r="D21" s="4"/>
      <c r="E21" s="4"/>
      <c r="F21" s="4"/>
      <c r="G21" s="4"/>
      <c r="I21" s="9" t="str">
        <f>IF(COUNTIF(B$6:B17,+B17)=1,B17,"")</f>
        <v/>
      </c>
    </row>
    <row r="22" spans="2:9" x14ac:dyDescent="0.25">
      <c r="B22" s="4"/>
      <c r="C22" s="4"/>
      <c r="D22" s="4"/>
      <c r="E22" s="4"/>
      <c r="F22" s="4"/>
      <c r="G22" s="4"/>
      <c r="I22" s="9" t="str">
        <f>IF(COUNTIF(B$6:B18,+B18)=1,B18,"")</f>
        <v/>
      </c>
    </row>
    <row r="23" spans="2:9" x14ac:dyDescent="0.25">
      <c r="B23" s="4"/>
      <c r="C23" s="4"/>
      <c r="D23" s="4"/>
      <c r="E23" s="4"/>
      <c r="F23" s="4"/>
      <c r="G23" s="4"/>
      <c r="I23" s="9" t="str">
        <f>IF(COUNTIF(B$6:B19,+B19)=1,B19,"")</f>
        <v/>
      </c>
    </row>
    <row r="24" spans="2:9" x14ac:dyDescent="0.25">
      <c r="B24" s="4"/>
      <c r="C24" s="4"/>
      <c r="D24" s="4"/>
      <c r="E24" s="4"/>
      <c r="F24" s="4"/>
      <c r="G24" s="4"/>
      <c r="I24" s="9" t="str">
        <f>IF(COUNTIF(B$6:B20,+B20)=1,B20,"")</f>
        <v/>
      </c>
    </row>
    <row r="25" spans="2:9" x14ac:dyDescent="0.25">
      <c r="B25" s="4"/>
      <c r="C25" s="4"/>
      <c r="D25" s="4"/>
      <c r="E25" s="4"/>
      <c r="F25" s="4"/>
      <c r="G25" s="4"/>
      <c r="I25" s="9" t="str">
        <f>IF(COUNTIF(B$6:B21,+B21)=1,B21,"")</f>
        <v/>
      </c>
    </row>
    <row r="26" spans="2:9" x14ac:dyDescent="0.25">
      <c r="B26" s="4"/>
      <c r="C26" s="4"/>
      <c r="D26" s="4"/>
      <c r="E26" s="4"/>
      <c r="F26" s="4"/>
      <c r="G26" s="4"/>
      <c r="I26" s="9" t="str">
        <f>IF(COUNTIF(B$6:B22,+B22)=1,B22,"")</f>
        <v/>
      </c>
    </row>
    <row r="27" spans="2:9" x14ac:dyDescent="0.25">
      <c r="B27" s="4"/>
      <c r="C27" s="4"/>
      <c r="D27" s="4"/>
      <c r="E27" s="4"/>
      <c r="F27" s="4"/>
      <c r="G27" s="4"/>
      <c r="I27" s="9" t="str">
        <f>IF(COUNTIF(B$6:B23,+B23)=1,B23,"")</f>
        <v/>
      </c>
    </row>
    <row r="28" spans="2:9" x14ac:dyDescent="0.25">
      <c r="B28" s="4"/>
      <c r="C28" s="4"/>
      <c r="D28" s="4"/>
      <c r="E28" s="4"/>
      <c r="F28" s="4"/>
      <c r="G28" s="4"/>
      <c r="I28" s="9" t="str">
        <f>IF(COUNTIF(B$6:B24,+B24)=1,B24,"")</f>
        <v/>
      </c>
    </row>
    <row r="29" spans="2:9" x14ac:dyDescent="0.25">
      <c r="B29" s="4"/>
      <c r="C29" s="4"/>
      <c r="D29" s="4"/>
      <c r="E29" s="4"/>
      <c r="F29" s="4"/>
      <c r="G29" s="4"/>
      <c r="I29" s="9" t="str">
        <f>IF(COUNTIF(B$6:B25,+B25)=1,B25,"")</f>
        <v/>
      </c>
    </row>
    <row r="30" spans="2:9" x14ac:dyDescent="0.25">
      <c r="B30" s="4"/>
      <c r="C30" s="4"/>
      <c r="D30" s="4"/>
      <c r="E30" s="4"/>
      <c r="F30" s="4"/>
      <c r="G30" s="4"/>
      <c r="I30" s="9" t="str">
        <f>IF(COUNTIF(B$6:B26,+B26)=1,B26,"")</f>
        <v/>
      </c>
    </row>
    <row r="31" spans="2:9" x14ac:dyDescent="0.25">
      <c r="B31" s="4"/>
      <c r="C31" s="4"/>
      <c r="D31" s="4"/>
      <c r="E31" s="4"/>
      <c r="F31" s="4"/>
      <c r="G31" s="4"/>
      <c r="I31" s="9" t="str">
        <f>IF(COUNTIF(B$6:B27,+B27)=1,B27,"")</f>
        <v/>
      </c>
    </row>
    <row r="32" spans="2:9" x14ac:dyDescent="0.25">
      <c r="B32" s="4"/>
      <c r="C32" s="4"/>
      <c r="D32" s="4"/>
      <c r="E32" s="4"/>
      <c r="F32" s="4"/>
      <c r="G32" s="4"/>
      <c r="I32" s="9" t="str">
        <f>IF(COUNTIF(B$6:B28,+B28)=1,B28,"")</f>
        <v/>
      </c>
    </row>
    <row r="33" spans="2:9" x14ac:dyDescent="0.25">
      <c r="B33" s="4"/>
      <c r="C33" s="4"/>
      <c r="D33" s="4"/>
      <c r="E33" s="4"/>
      <c r="F33" s="4"/>
      <c r="G33" s="4"/>
      <c r="I33" s="9" t="str">
        <f>IF(COUNTIF(B$6:B29,+B29)=1,B29,"")</f>
        <v/>
      </c>
    </row>
    <row r="34" spans="2:9" x14ac:dyDescent="0.25">
      <c r="B34" s="4"/>
      <c r="C34" s="4"/>
      <c r="D34" s="4"/>
      <c r="E34" s="4"/>
      <c r="F34" s="4"/>
      <c r="G34" s="4"/>
      <c r="I34" s="9" t="str">
        <f>IF(COUNTIF(B$6:B30,+B30)=1,B30,"")</f>
        <v/>
      </c>
    </row>
    <row r="35" spans="2:9" x14ac:dyDescent="0.25">
      <c r="B35" s="4"/>
      <c r="C35" s="4"/>
      <c r="D35" s="4"/>
      <c r="E35" s="4"/>
      <c r="F35" s="4"/>
      <c r="G35" s="4"/>
      <c r="I35" s="9" t="str">
        <f>IF(COUNTIF(B$6:B31,+B31)=1,B31,"")</f>
        <v/>
      </c>
    </row>
    <row r="36" spans="2:9" x14ac:dyDescent="0.25">
      <c r="B36" s="4"/>
      <c r="C36" s="4"/>
      <c r="D36" s="4"/>
      <c r="E36" s="4"/>
      <c r="F36" s="4"/>
      <c r="G36" s="4"/>
      <c r="I36" s="9" t="str">
        <f>IF(COUNTIF(B$6:B32,+B32)=1,B32,"")</f>
        <v/>
      </c>
    </row>
    <row r="37" spans="2:9" x14ac:dyDescent="0.25">
      <c r="B37" s="4"/>
      <c r="C37" s="4"/>
      <c r="D37" s="4"/>
      <c r="E37" s="4"/>
      <c r="F37" s="4"/>
      <c r="G37" s="4"/>
      <c r="I37" s="9" t="str">
        <f>IF(COUNTIF(B$6:B33,+B33)=1,B33,"")</f>
        <v/>
      </c>
    </row>
    <row r="38" spans="2:9" x14ac:dyDescent="0.25">
      <c r="B38" s="4"/>
      <c r="C38" s="4"/>
      <c r="D38" s="4"/>
      <c r="E38" s="4"/>
      <c r="F38" s="4"/>
      <c r="G38" s="4"/>
      <c r="I38" s="9" t="str">
        <f>IF(COUNTIF(B$6:B34,+B34)=1,B34,"")</f>
        <v/>
      </c>
    </row>
    <row r="39" spans="2:9" x14ac:dyDescent="0.25">
      <c r="B39" s="4"/>
      <c r="C39" s="4"/>
      <c r="D39" s="4"/>
      <c r="E39" s="4"/>
      <c r="F39" s="4"/>
      <c r="G39" s="4"/>
      <c r="I39" s="9" t="str">
        <f>IF(COUNTIF(B$6:B35,+B35)=1,B35,"")</f>
        <v/>
      </c>
    </row>
    <row r="40" spans="2:9" x14ac:dyDescent="0.25">
      <c r="B40" s="4"/>
      <c r="C40" s="4"/>
      <c r="D40" s="4"/>
      <c r="E40" s="4"/>
      <c r="F40" s="4"/>
      <c r="G40" s="4"/>
      <c r="I40" s="9" t="str">
        <f>IF(COUNTIF(B$6:B36,+B36)=1,B36,"")</f>
        <v/>
      </c>
    </row>
    <row r="41" spans="2:9" x14ac:dyDescent="0.25">
      <c r="B41" s="4"/>
      <c r="C41" s="4"/>
      <c r="D41" s="4"/>
      <c r="E41" s="4"/>
      <c r="F41" s="4"/>
      <c r="G41" s="4"/>
      <c r="I41" s="9" t="str">
        <f>IF(COUNTIF(B$6:B37,+B37)=1,B37,"")</f>
        <v/>
      </c>
    </row>
    <row r="42" spans="2:9" x14ac:dyDescent="0.25">
      <c r="B42" s="4"/>
      <c r="C42" s="4"/>
      <c r="D42" s="4"/>
      <c r="E42" s="4"/>
      <c r="F42" s="4"/>
      <c r="G42" s="4"/>
      <c r="I42" s="9" t="str">
        <f>IF(COUNTIF(B$6:B38,+B38)=1,B38,"")</f>
        <v/>
      </c>
    </row>
    <row r="43" spans="2:9" x14ac:dyDescent="0.25">
      <c r="B43" s="4"/>
      <c r="C43" s="4"/>
      <c r="D43" s="4"/>
      <c r="E43" s="4"/>
      <c r="F43" s="4"/>
      <c r="G43" s="4"/>
      <c r="I43" s="9" t="str">
        <f>IF(COUNTIF(B$6:B39,+B39)=1,B39,"")</f>
        <v/>
      </c>
    </row>
    <row r="44" spans="2:9" x14ac:dyDescent="0.25">
      <c r="B44" s="4"/>
      <c r="C44" s="4"/>
      <c r="D44" s="4"/>
      <c r="E44" s="4"/>
      <c r="F44" s="4"/>
      <c r="G44" s="4"/>
      <c r="I44" s="9" t="str">
        <f>IF(COUNTIF(B$6:B40,+B40)=1,B40,"")</f>
        <v/>
      </c>
    </row>
    <row r="45" spans="2:9" x14ac:dyDescent="0.25">
      <c r="B45" s="4"/>
      <c r="C45" s="4"/>
      <c r="D45" s="4"/>
      <c r="E45" s="4"/>
      <c r="F45" s="4"/>
      <c r="G45" s="4"/>
      <c r="I45" s="9" t="str">
        <f>IF(COUNTIF(B$6:B41,+B41)=1,B41,"")</f>
        <v/>
      </c>
    </row>
    <row r="46" spans="2:9" x14ac:dyDescent="0.25">
      <c r="B46" s="4"/>
      <c r="C46" s="4"/>
      <c r="D46" s="4"/>
      <c r="E46" s="4"/>
      <c r="F46" s="4"/>
      <c r="G46" s="4"/>
      <c r="I46" s="9" t="str">
        <f>IF(COUNTIF(B$6:B42,+B42)=1,B42,"")</f>
        <v/>
      </c>
    </row>
    <row r="47" spans="2:9" x14ac:dyDescent="0.25">
      <c r="B47" s="4"/>
      <c r="C47" s="4"/>
      <c r="D47" s="4"/>
      <c r="E47" s="4"/>
      <c r="F47" s="4"/>
      <c r="G47" s="4"/>
      <c r="I47" s="9" t="str">
        <f>IF(COUNTIF(B$6:B43,+B43)=1,B43,"")</f>
        <v/>
      </c>
    </row>
    <row r="48" spans="2:9" x14ac:dyDescent="0.25">
      <c r="B48" s="4"/>
      <c r="C48" s="4"/>
      <c r="D48" s="4"/>
      <c r="E48" s="4"/>
      <c r="F48" s="4"/>
      <c r="G48" s="4"/>
      <c r="I48" s="9" t="str">
        <f>IF(COUNTIF(B$6:B44,+B44)=1,B44,"")</f>
        <v/>
      </c>
    </row>
    <row r="49" spans="2:9" x14ac:dyDescent="0.25">
      <c r="B49" s="4"/>
      <c r="C49" s="4"/>
      <c r="D49" s="4"/>
      <c r="E49" s="4"/>
      <c r="F49" s="4"/>
      <c r="G49" s="4"/>
      <c r="I49" s="9" t="str">
        <f>IF(COUNTIF(B$6:B45,+B45)=1,B45,"")</f>
        <v/>
      </c>
    </row>
    <row r="50" spans="2:9" x14ac:dyDescent="0.25">
      <c r="B50" s="4"/>
      <c r="C50" s="4"/>
      <c r="D50" s="4"/>
      <c r="E50" s="4"/>
      <c r="F50" s="4"/>
      <c r="G50" s="4"/>
      <c r="I50" s="9" t="str">
        <f>IF(COUNTIF(B$6:B46,+B46)=1,B46,"")</f>
        <v/>
      </c>
    </row>
    <row r="51" spans="2:9" x14ac:dyDescent="0.25">
      <c r="B51" s="4"/>
      <c r="C51" s="4"/>
      <c r="D51" s="4"/>
      <c r="E51" s="4"/>
      <c r="F51" s="4"/>
      <c r="G51" s="4"/>
      <c r="I51" s="9" t="str">
        <f>IF(COUNTIF(B$6:B47,+B47)=1,B47,"")</f>
        <v/>
      </c>
    </row>
    <row r="52" spans="2:9" x14ac:dyDescent="0.25">
      <c r="B52" s="4"/>
      <c r="C52" s="4"/>
      <c r="D52" s="4"/>
      <c r="E52" s="4"/>
      <c r="F52" s="4"/>
      <c r="G52" s="4"/>
      <c r="I52" s="9" t="str">
        <f>IF(COUNTIF(B$6:B48,+B48)=1,B48,"")</f>
        <v/>
      </c>
    </row>
    <row r="53" spans="2:9" x14ac:dyDescent="0.25">
      <c r="B53" s="4"/>
      <c r="C53" s="4"/>
      <c r="D53" s="4"/>
      <c r="E53" s="4"/>
      <c r="F53" s="4"/>
      <c r="G53" s="4"/>
      <c r="I53" s="9" t="str">
        <f>IF(COUNTIF(B$6:B49,+B49)=1,B49,"")</f>
        <v/>
      </c>
    </row>
    <row r="54" spans="2:9" x14ac:dyDescent="0.25">
      <c r="B54" s="4"/>
      <c r="C54" s="4"/>
      <c r="D54" s="4"/>
      <c r="E54" s="4"/>
      <c r="F54" s="4"/>
      <c r="G54" s="4"/>
      <c r="I54" s="9" t="str">
        <f>IF(COUNTIF(B$6:B50,+B50)=1,B50,"")</f>
        <v/>
      </c>
    </row>
    <row r="55" spans="2:9" x14ac:dyDescent="0.25">
      <c r="B55" s="4"/>
      <c r="C55" s="4"/>
      <c r="D55" s="4"/>
      <c r="E55" s="4"/>
      <c r="F55" s="4"/>
      <c r="G55" s="4"/>
      <c r="I55" s="9" t="str">
        <f>IF(COUNTIF(B$6:B51,+B51)=1,B51,"")</f>
        <v/>
      </c>
    </row>
    <row r="56" spans="2:9" x14ac:dyDescent="0.25">
      <c r="B56" s="4"/>
      <c r="C56" s="4"/>
      <c r="D56" s="4"/>
      <c r="E56" s="4"/>
      <c r="F56" s="4"/>
      <c r="G56" s="4"/>
      <c r="I56" s="9" t="str">
        <f>IF(COUNTIF(B$6:B52,+B52)=1,B52,"")</f>
        <v/>
      </c>
    </row>
    <row r="57" spans="2:9" x14ac:dyDescent="0.25">
      <c r="B57" s="4"/>
      <c r="C57" s="4"/>
      <c r="D57" s="4"/>
      <c r="E57" s="4"/>
      <c r="F57" s="4"/>
      <c r="G57" s="4"/>
      <c r="I57" s="9" t="str">
        <f>IF(COUNTIF(B$6:B53,+B53)=1,B53,"")</f>
        <v/>
      </c>
    </row>
    <row r="58" spans="2:9" x14ac:dyDescent="0.25">
      <c r="B58" s="4"/>
      <c r="C58" s="4"/>
      <c r="D58" s="4"/>
      <c r="E58" s="4"/>
      <c r="F58" s="4"/>
      <c r="G58" s="4"/>
      <c r="I58" s="9" t="str">
        <f>IF(COUNTIF(B$6:B54,+B54)=1,B54,"")</f>
        <v/>
      </c>
    </row>
    <row r="59" spans="2:9" x14ac:dyDescent="0.25">
      <c r="B59" s="4"/>
      <c r="C59" s="4"/>
      <c r="D59" s="4"/>
      <c r="E59" s="4"/>
      <c r="F59" s="4"/>
      <c r="G59" s="4"/>
      <c r="I59" s="9" t="str">
        <f>IF(COUNTIF(B$6:B55,+B55)=1,B55,"")</f>
        <v/>
      </c>
    </row>
    <row r="60" spans="2:9" x14ac:dyDescent="0.25">
      <c r="B60" s="4"/>
      <c r="C60" s="4"/>
      <c r="D60" s="4"/>
      <c r="E60" s="4"/>
      <c r="F60" s="4"/>
      <c r="G60" s="4"/>
      <c r="I60" s="9" t="str">
        <f>IF(COUNTIF(B$6:B56,+B56)=1,B56,"")</f>
        <v/>
      </c>
    </row>
    <row r="61" spans="2:9" x14ac:dyDescent="0.25">
      <c r="B61" s="4"/>
      <c r="C61" s="4"/>
      <c r="D61" s="4"/>
      <c r="E61" s="4"/>
      <c r="F61" s="4"/>
      <c r="G61" s="4"/>
      <c r="I61" s="9" t="str">
        <f>IF(COUNTIF(B$6:B57,+B57)=1,B57,"")</f>
        <v/>
      </c>
    </row>
    <row r="62" spans="2:9" x14ac:dyDescent="0.25">
      <c r="B62" s="4"/>
      <c r="C62" s="4"/>
      <c r="D62" s="4"/>
      <c r="E62" s="4"/>
      <c r="F62" s="4"/>
      <c r="G62" s="4"/>
      <c r="I62" s="9" t="str">
        <f>IF(COUNTIF(B$6:B58,+B58)=1,B58,"")</f>
        <v/>
      </c>
    </row>
    <row r="63" spans="2:9" x14ac:dyDescent="0.25">
      <c r="B63" s="4"/>
      <c r="C63" s="4"/>
      <c r="D63" s="4"/>
      <c r="E63" s="4"/>
      <c r="F63" s="4"/>
      <c r="G63" s="4"/>
      <c r="I63" s="9" t="str">
        <f>IF(COUNTIF(B$6:B59,+B59)=1,B59,"")</f>
        <v/>
      </c>
    </row>
    <row r="64" spans="2:9" x14ac:dyDescent="0.25">
      <c r="B64" s="4"/>
      <c r="C64" s="4"/>
      <c r="D64" s="4"/>
      <c r="E64" s="4"/>
      <c r="F64" s="4"/>
      <c r="G64" s="4"/>
      <c r="I64" s="9" t="str">
        <f>IF(COUNTIF(B$6:B60,+B60)=1,B60,"")</f>
        <v/>
      </c>
    </row>
    <row r="65" spans="2:9" x14ac:dyDescent="0.25">
      <c r="B65" s="4"/>
      <c r="C65" s="4"/>
      <c r="D65" s="4"/>
      <c r="E65" s="4"/>
      <c r="F65" s="4"/>
      <c r="G65" s="4"/>
      <c r="I65" s="9" t="str">
        <f>IF(COUNTIF(B$6:B61,+B61)=1,B61,"")</f>
        <v/>
      </c>
    </row>
    <row r="66" spans="2:9" x14ac:dyDescent="0.25">
      <c r="B66" s="4"/>
      <c r="C66" s="4"/>
      <c r="D66" s="4"/>
      <c r="E66" s="4"/>
      <c r="F66" s="4"/>
      <c r="G66" s="4"/>
      <c r="I66" s="9" t="str">
        <f>IF(COUNTIF(B$6:B62,+B62)=1,B62,"")</f>
        <v/>
      </c>
    </row>
    <row r="67" spans="2:9" x14ac:dyDescent="0.25">
      <c r="B67" s="4"/>
      <c r="C67" s="4"/>
      <c r="D67" s="4"/>
      <c r="E67" s="4"/>
      <c r="F67" s="4"/>
      <c r="G67" s="4"/>
      <c r="I67" s="9" t="str">
        <f>IF(COUNTIF(B$6:B63,+B63)=1,B63,"")</f>
        <v/>
      </c>
    </row>
    <row r="68" spans="2:9" x14ac:dyDescent="0.25">
      <c r="B68" s="4"/>
      <c r="C68" s="4"/>
      <c r="D68" s="4"/>
      <c r="E68" s="4"/>
      <c r="F68" s="4"/>
      <c r="G68" s="4"/>
      <c r="I68" s="9" t="str">
        <f>IF(COUNTIF(B$6:B64,+B64)=1,B64,"")</f>
        <v/>
      </c>
    </row>
    <row r="69" spans="2:9" x14ac:dyDescent="0.25">
      <c r="B69" s="4"/>
      <c r="C69" s="4"/>
      <c r="D69" s="4"/>
      <c r="E69" s="4"/>
      <c r="F69" s="4"/>
      <c r="G69" s="4"/>
      <c r="I69" s="9" t="str">
        <f>IF(COUNTIF(B$6:B65,+B65)=1,B65,"")</f>
        <v/>
      </c>
    </row>
    <row r="70" spans="2:9" x14ac:dyDescent="0.25">
      <c r="B70" s="4"/>
      <c r="C70" s="4"/>
      <c r="D70" s="4"/>
      <c r="E70" s="4"/>
      <c r="F70" s="4"/>
      <c r="G70" s="4"/>
      <c r="I70" s="9" t="str">
        <f>IF(COUNTIF(B$6:B66,+B66)=1,B66,"")</f>
        <v/>
      </c>
    </row>
    <row r="71" spans="2:9" x14ac:dyDescent="0.25">
      <c r="B71" s="4"/>
      <c r="C71" s="4"/>
      <c r="D71" s="4"/>
      <c r="E71" s="4"/>
      <c r="F71" s="4"/>
      <c r="G71" s="4"/>
      <c r="I71" s="9" t="str">
        <f>IF(COUNTIF(B$6:B67,+B67)=1,B67,"")</f>
        <v/>
      </c>
    </row>
    <row r="72" spans="2:9" x14ac:dyDescent="0.25">
      <c r="B72" s="4"/>
      <c r="C72" s="4"/>
      <c r="D72" s="4"/>
      <c r="E72" s="4"/>
      <c r="F72" s="4"/>
      <c r="G72" s="4"/>
      <c r="I72" s="9" t="str">
        <f>IF(COUNTIF(B$6:B68,+B68)=1,B68,"")</f>
        <v/>
      </c>
    </row>
    <row r="73" spans="2:9" x14ac:dyDescent="0.25">
      <c r="B73" s="4"/>
      <c r="C73" s="4"/>
      <c r="D73" s="4"/>
      <c r="E73" s="4"/>
      <c r="F73" s="4"/>
      <c r="G73" s="4"/>
      <c r="I73" s="9" t="str">
        <f>IF(COUNTIF(B$6:B69,+B69)=1,B69,"")</f>
        <v/>
      </c>
    </row>
    <row r="74" spans="2:9" x14ac:dyDescent="0.25">
      <c r="B74" s="4"/>
      <c r="C74" s="4"/>
      <c r="D74" s="4"/>
      <c r="E74" s="4"/>
      <c r="F74" s="4"/>
      <c r="G74" s="4"/>
      <c r="I74" s="9" t="str">
        <f>IF(COUNTIF(B$6:B70,+B70)=1,B70,"")</f>
        <v/>
      </c>
    </row>
    <row r="75" spans="2:9" x14ac:dyDescent="0.25">
      <c r="B75" s="4"/>
      <c r="C75" s="4"/>
      <c r="D75" s="4"/>
      <c r="E75" s="4"/>
      <c r="F75" s="4"/>
      <c r="G75" s="4"/>
      <c r="I75" s="9" t="str">
        <f>IF(COUNTIF(B$6:B71,+B71)=1,B71,"")</f>
        <v/>
      </c>
    </row>
    <row r="76" spans="2:9" x14ac:dyDescent="0.25">
      <c r="B76" s="4"/>
      <c r="C76" s="4"/>
      <c r="D76" s="4"/>
      <c r="E76" s="4"/>
      <c r="F76" s="4"/>
      <c r="G76" s="4"/>
      <c r="I76" s="9" t="str">
        <f>IF(COUNTIF(B$6:B72,+B72)=1,B72,"")</f>
        <v/>
      </c>
    </row>
    <row r="77" spans="2:9" x14ac:dyDescent="0.25">
      <c r="B77" s="4"/>
      <c r="C77" s="4"/>
      <c r="D77" s="4"/>
      <c r="E77" s="4"/>
      <c r="F77" s="4"/>
      <c r="G77" s="4"/>
      <c r="I77" s="9" t="str">
        <f>IF(COUNTIF(B$6:B73,+B73)=1,B73,"")</f>
        <v/>
      </c>
    </row>
    <row r="78" spans="2:9" x14ac:dyDescent="0.25">
      <c r="B78" s="4"/>
      <c r="C78" s="4"/>
      <c r="D78" s="4"/>
      <c r="E78" s="4"/>
      <c r="F78" s="4"/>
      <c r="G78" s="4"/>
      <c r="I78" s="9" t="str">
        <f>IF(COUNTIF(B$6:B74,+B74)=1,B74,"")</f>
        <v/>
      </c>
    </row>
    <row r="79" spans="2:9" x14ac:dyDescent="0.25">
      <c r="B79" s="4"/>
      <c r="C79" s="4"/>
      <c r="D79" s="4"/>
      <c r="E79" s="4"/>
      <c r="F79" s="4"/>
      <c r="G79" s="4"/>
      <c r="I79" s="9" t="str">
        <f>IF(COUNTIF(B$6:B75,+B75)=1,B75,"")</f>
        <v/>
      </c>
    </row>
    <row r="80" spans="2:9" x14ac:dyDescent="0.25">
      <c r="B80" s="4"/>
      <c r="C80" s="4"/>
      <c r="D80" s="4"/>
      <c r="E80" s="4"/>
      <c r="F80" s="4"/>
      <c r="G80" s="4"/>
      <c r="I80" s="9" t="str">
        <f>IF(COUNTIF(B$6:B76,+B76)=1,B76,"")</f>
        <v/>
      </c>
    </row>
    <row r="81" spans="2:9" x14ac:dyDescent="0.25">
      <c r="B81" s="4"/>
      <c r="C81" s="4"/>
      <c r="D81" s="4"/>
      <c r="E81" s="4"/>
      <c r="F81" s="4"/>
      <c r="G81" s="4"/>
      <c r="I81" s="9" t="str">
        <f>IF(COUNTIF(B$6:B77,+B77)=1,B77,"")</f>
        <v/>
      </c>
    </row>
    <row r="82" spans="2:9" x14ac:dyDescent="0.25">
      <c r="B82" s="4"/>
      <c r="C82" s="4"/>
      <c r="D82" s="4"/>
      <c r="E82" s="4"/>
      <c r="F82" s="4"/>
      <c r="G82" s="4"/>
      <c r="I82" s="9" t="str">
        <f>IF(COUNTIF(B$6:B78,+B78)=1,B78,"")</f>
        <v/>
      </c>
    </row>
    <row r="83" spans="2:9" x14ac:dyDescent="0.25">
      <c r="B83" s="4"/>
      <c r="C83" s="4"/>
      <c r="D83" s="4"/>
      <c r="E83" s="4"/>
      <c r="F83" s="4"/>
      <c r="G83" s="4"/>
      <c r="I83" s="9" t="str">
        <f>IF(COUNTIF(B$6:B79,+B79)=1,B79,"")</f>
        <v/>
      </c>
    </row>
    <row r="84" spans="2:9" x14ac:dyDescent="0.25">
      <c r="B84" s="4"/>
      <c r="C84" s="4"/>
      <c r="D84" s="4"/>
      <c r="E84" s="4"/>
      <c r="F84" s="4"/>
      <c r="G84" s="4"/>
      <c r="I84" s="9" t="str">
        <f>IF(COUNTIF(B$6:B80,+B80)=1,B80,"")</f>
        <v/>
      </c>
    </row>
    <row r="85" spans="2:9" x14ac:dyDescent="0.25">
      <c r="B85" s="4"/>
      <c r="C85" s="4"/>
      <c r="D85" s="4"/>
      <c r="E85" s="4"/>
      <c r="F85" s="4"/>
      <c r="G85" s="4"/>
      <c r="I85" s="9" t="str">
        <f>IF(COUNTIF(B$6:B81,+B81)=1,B81,"")</f>
        <v/>
      </c>
    </row>
    <row r="86" spans="2:9" x14ac:dyDescent="0.25">
      <c r="B86" s="4"/>
      <c r="C86" s="4"/>
      <c r="D86" s="4"/>
      <c r="E86" s="4"/>
      <c r="F86" s="4"/>
      <c r="G86" s="4"/>
      <c r="I86" s="9" t="str">
        <f>IF(COUNTIF(B$6:B82,+B82)=1,B82,"")</f>
        <v/>
      </c>
    </row>
    <row r="87" spans="2:9" x14ac:dyDescent="0.25">
      <c r="B87" s="4"/>
      <c r="C87" s="4"/>
      <c r="D87" s="4"/>
      <c r="E87" s="4"/>
      <c r="F87" s="4"/>
      <c r="G87" s="4"/>
      <c r="I87" s="9" t="str">
        <f>IF(COUNTIF(B$6:B83,+B83)=1,B83,"")</f>
        <v/>
      </c>
    </row>
    <row r="88" spans="2:9" x14ac:dyDescent="0.25">
      <c r="B88" s="4"/>
      <c r="C88" s="4"/>
      <c r="D88" s="4"/>
      <c r="E88" s="4"/>
      <c r="F88" s="4"/>
      <c r="G88" s="4"/>
      <c r="I88" s="9" t="str">
        <f>IF(COUNTIF(B$6:B84,+B84)=1,B84,"")</f>
        <v/>
      </c>
    </row>
    <row r="89" spans="2:9" x14ac:dyDescent="0.25">
      <c r="B89" s="4"/>
      <c r="C89" s="4"/>
      <c r="D89" s="4"/>
      <c r="E89" s="4"/>
      <c r="F89" s="4"/>
      <c r="G89" s="4"/>
      <c r="I89" s="9" t="str">
        <f>IF(COUNTIF(B$6:B85,+B85)=1,B85,"")</f>
        <v/>
      </c>
    </row>
    <row r="90" spans="2:9" x14ac:dyDescent="0.25">
      <c r="B90" s="4"/>
      <c r="C90" s="4"/>
      <c r="D90" s="4"/>
      <c r="E90" s="4"/>
      <c r="F90" s="4"/>
      <c r="G90" s="4"/>
      <c r="I90" s="9" t="str">
        <f>IF(COUNTIF(B$6:B86,+B86)=1,B86,"")</f>
        <v/>
      </c>
    </row>
    <row r="91" spans="2:9" x14ac:dyDescent="0.25">
      <c r="B91" s="4"/>
      <c r="C91" s="4"/>
      <c r="D91" s="4"/>
      <c r="E91" s="4"/>
      <c r="F91" s="4"/>
      <c r="G91" s="4"/>
      <c r="I91" s="9" t="str">
        <f>IF(COUNTIF(B$6:B87,+B87)=1,B87,"")</f>
        <v/>
      </c>
    </row>
    <row r="92" spans="2:9" x14ac:dyDescent="0.25">
      <c r="B92" s="4"/>
      <c r="C92" s="4"/>
      <c r="D92" s="4"/>
      <c r="E92" s="4"/>
      <c r="F92" s="4"/>
      <c r="G92" s="4"/>
      <c r="I92" s="9" t="str">
        <f>IF(COUNTIF(B$6:B88,+B88)=1,B88,"")</f>
        <v/>
      </c>
    </row>
    <row r="93" spans="2:9" x14ac:dyDescent="0.25">
      <c r="B93" s="4"/>
      <c r="C93" s="4"/>
      <c r="D93" s="4"/>
      <c r="E93" s="4"/>
      <c r="F93" s="4"/>
      <c r="G93" s="4"/>
      <c r="I93" s="9" t="str">
        <f>IF(COUNTIF(B$6:B89,+B89)=1,B89,"")</f>
        <v/>
      </c>
    </row>
    <row r="94" spans="2:9" x14ac:dyDescent="0.25">
      <c r="B94" s="4"/>
      <c r="C94" s="4"/>
      <c r="D94" s="4"/>
      <c r="E94" s="4"/>
      <c r="F94" s="4"/>
      <c r="G94" s="4"/>
      <c r="I94" s="9" t="str">
        <f>IF(COUNTIF(B$6:B90,+B90)=1,B90,"")</f>
        <v/>
      </c>
    </row>
    <row r="95" spans="2:9" x14ac:dyDescent="0.25">
      <c r="B95" s="4"/>
      <c r="C95" s="4"/>
      <c r="D95" s="4"/>
      <c r="E95" s="4"/>
      <c r="F95" s="4"/>
      <c r="G95" s="4"/>
      <c r="I95" s="9" t="str">
        <f>IF(COUNTIF(B$6:B91,+B91)=1,B91,"")</f>
        <v/>
      </c>
    </row>
    <row r="96" spans="2:9" x14ac:dyDescent="0.25">
      <c r="B96" s="4"/>
      <c r="C96" s="4"/>
      <c r="D96" s="4"/>
      <c r="E96" s="4"/>
      <c r="F96" s="4"/>
      <c r="G96" s="4"/>
      <c r="I96" s="9" t="str">
        <f>IF(COUNTIF(B$6:B92,+B92)=1,B92,"")</f>
        <v/>
      </c>
    </row>
    <row r="97" spans="2:9" x14ac:dyDescent="0.25">
      <c r="B97" s="4"/>
      <c r="C97" s="4"/>
      <c r="D97" s="4"/>
      <c r="E97" s="4"/>
      <c r="F97" s="4"/>
      <c r="G97" s="4"/>
      <c r="I97" s="9" t="str">
        <f>IF(COUNTIF(B$6:B93,+B93)=1,B93,"")</f>
        <v/>
      </c>
    </row>
    <row r="98" spans="2:9" x14ac:dyDescent="0.25">
      <c r="B98" s="4"/>
      <c r="C98" s="4"/>
      <c r="D98" s="4"/>
      <c r="E98" s="4"/>
      <c r="F98" s="4"/>
      <c r="G98" s="4"/>
      <c r="I98" s="9" t="str">
        <f>IF(COUNTIF(B$6:B94,+B94)=1,B94,"")</f>
        <v/>
      </c>
    </row>
    <row r="99" spans="2:9" x14ac:dyDescent="0.25">
      <c r="B99" s="4"/>
      <c r="C99" s="4"/>
      <c r="D99" s="4"/>
      <c r="E99" s="4"/>
      <c r="F99" s="4"/>
      <c r="G99" s="4"/>
      <c r="I99" s="9" t="str">
        <f>IF(COUNTIF(B$6:B95,+B95)=1,B95,"")</f>
        <v/>
      </c>
    </row>
    <row r="100" spans="2:9" x14ac:dyDescent="0.25">
      <c r="B100" s="4"/>
      <c r="C100" s="4"/>
      <c r="D100" s="4"/>
      <c r="E100" s="4"/>
      <c r="F100" s="4"/>
      <c r="G100" s="4"/>
      <c r="I100" s="9" t="str">
        <f>IF(COUNTIF(B$6:B96,+B96)=1,B96,"")</f>
        <v/>
      </c>
    </row>
    <row r="101" spans="2:9" x14ac:dyDescent="0.25">
      <c r="B101" s="4"/>
      <c r="C101" s="4"/>
      <c r="D101" s="4"/>
      <c r="E101" s="4"/>
      <c r="F101" s="4"/>
      <c r="G101" s="4"/>
      <c r="I101" s="9" t="str">
        <f>IF(COUNTIF(B$6:B97,+B97)=1,B97,"")</f>
        <v/>
      </c>
    </row>
    <row r="102" spans="2:9" x14ac:dyDescent="0.25">
      <c r="B102" s="4"/>
      <c r="C102" s="4"/>
      <c r="D102" s="4"/>
      <c r="E102" s="4"/>
      <c r="F102" s="4"/>
      <c r="G102" s="4"/>
      <c r="I102" s="9" t="str">
        <f>IF(COUNTIF(B$6:B98,+B98)=1,B98,"")</f>
        <v/>
      </c>
    </row>
    <row r="103" spans="2:9" x14ac:dyDescent="0.25">
      <c r="B103" s="4"/>
      <c r="C103" s="4"/>
      <c r="D103" s="4"/>
      <c r="E103" s="4"/>
      <c r="F103" s="4"/>
      <c r="G103" s="4"/>
      <c r="I103" s="9" t="str">
        <f>IF(COUNTIF(B$6:B99,+B99)=1,B99,"")</f>
        <v/>
      </c>
    </row>
    <row r="104" spans="2:9" x14ac:dyDescent="0.25">
      <c r="B104" s="4"/>
      <c r="C104" s="4"/>
      <c r="D104" s="4"/>
      <c r="E104" s="4"/>
      <c r="F104" s="4"/>
      <c r="G104" s="4"/>
      <c r="I104" s="9" t="str">
        <f>IF(COUNTIF(B$6:B100,+B100)=1,B100,"")</f>
        <v/>
      </c>
    </row>
    <row r="105" spans="2:9" x14ac:dyDescent="0.25">
      <c r="B105" s="4"/>
      <c r="C105" s="4"/>
      <c r="D105" s="4"/>
      <c r="E105" s="4"/>
      <c r="F105" s="4"/>
      <c r="G105" s="4"/>
      <c r="I105" s="9" t="str">
        <f>IF(COUNTIF(B$6:B101,+B101)=1,B101,"")</f>
        <v/>
      </c>
    </row>
    <row r="106" spans="2:9" x14ac:dyDescent="0.25">
      <c r="B106" s="4"/>
      <c r="C106" s="4"/>
      <c r="D106" s="4"/>
      <c r="E106" s="4"/>
      <c r="F106" s="4"/>
      <c r="G106" s="4"/>
      <c r="I106" s="9" t="str">
        <f>IF(COUNTIF(B$6:B102,+B102)=1,B102,"")</f>
        <v/>
      </c>
    </row>
    <row r="107" spans="2:9" x14ac:dyDescent="0.25">
      <c r="B107" s="4"/>
      <c r="C107" s="4"/>
      <c r="D107" s="4"/>
      <c r="E107" s="4"/>
      <c r="F107" s="4"/>
      <c r="G107" s="4"/>
      <c r="I107" s="9" t="str">
        <f>IF(COUNTIF(B$6:B103,+B103)=1,B103,"")</f>
        <v/>
      </c>
    </row>
    <row r="108" spans="2:9" x14ac:dyDescent="0.25">
      <c r="B108" s="4"/>
      <c r="C108" s="4"/>
      <c r="D108" s="4"/>
      <c r="E108" s="4"/>
      <c r="F108" s="4"/>
      <c r="G108" s="4"/>
      <c r="I108" s="9" t="str">
        <f>IF(COUNTIF(B$6:B104,+B104)=1,B104,"")</f>
        <v/>
      </c>
    </row>
    <row r="109" spans="2:9" x14ac:dyDescent="0.25">
      <c r="B109" s="4"/>
      <c r="C109" s="4"/>
      <c r="D109" s="4"/>
      <c r="E109" s="4"/>
      <c r="F109" s="4"/>
      <c r="G109" s="4"/>
      <c r="I109" s="9" t="str">
        <f>IF(COUNTIF(B$6:B105,+B105)=1,B105,"")</f>
        <v/>
      </c>
    </row>
    <row r="110" spans="2:9" x14ac:dyDescent="0.25">
      <c r="B110" s="4"/>
      <c r="C110" s="4"/>
      <c r="D110" s="4"/>
      <c r="E110" s="4"/>
      <c r="F110" s="4"/>
      <c r="G110" s="4"/>
      <c r="I110" s="9" t="str">
        <f>IF(COUNTIF(B$6:B106,+B106)=1,B106,"")</f>
        <v/>
      </c>
    </row>
    <row r="111" spans="2:9" x14ac:dyDescent="0.25">
      <c r="B111" s="4"/>
      <c r="C111" s="4"/>
      <c r="D111" s="4"/>
      <c r="E111" s="4"/>
      <c r="F111" s="4"/>
      <c r="G111" s="4"/>
      <c r="I111" s="9" t="str">
        <f>IF(COUNTIF(B$6:B107,+B107)=1,B107,"")</f>
        <v/>
      </c>
    </row>
    <row r="112" spans="2:9" x14ac:dyDescent="0.25">
      <c r="B112" s="4"/>
      <c r="C112" s="4"/>
      <c r="D112" s="4"/>
      <c r="E112" s="4"/>
      <c r="F112" s="4"/>
      <c r="G112" s="4"/>
      <c r="I112" s="9" t="str">
        <f>IF(COUNTIF(B$6:B108,+B108)=1,B108,"")</f>
        <v/>
      </c>
    </row>
    <row r="113" spans="2:9" x14ac:dyDescent="0.25">
      <c r="B113" s="4"/>
      <c r="C113" s="4"/>
      <c r="D113" s="4"/>
      <c r="E113" s="4"/>
      <c r="F113" s="4"/>
      <c r="G113" s="4"/>
      <c r="I113" s="9" t="str">
        <f>IF(COUNTIF(B$6:B109,+B109)=1,B109,"")</f>
        <v/>
      </c>
    </row>
    <row r="114" spans="2:9" x14ac:dyDescent="0.25">
      <c r="B114" s="4"/>
      <c r="C114" s="4"/>
      <c r="D114" s="4"/>
      <c r="E114" s="4"/>
      <c r="F114" s="4"/>
      <c r="G114" s="4"/>
      <c r="I114" s="9" t="str">
        <f>IF(COUNTIF(B$6:B110,+B110)=1,B110,"")</f>
        <v/>
      </c>
    </row>
    <row r="115" spans="2:9" x14ac:dyDescent="0.25">
      <c r="B115" s="4"/>
      <c r="C115" s="4"/>
      <c r="D115" s="4"/>
      <c r="E115" s="4"/>
      <c r="F115" s="4"/>
      <c r="G115" s="4"/>
      <c r="I115" s="9" t="str">
        <f>IF(COUNTIF(B$6:B111,+B111)=1,B111,"")</f>
        <v/>
      </c>
    </row>
    <row r="116" spans="2:9" x14ac:dyDescent="0.25">
      <c r="B116" s="4"/>
      <c r="C116" s="4"/>
      <c r="D116" s="4"/>
      <c r="E116" s="4"/>
      <c r="F116" s="4"/>
      <c r="G116" s="4"/>
      <c r="I116" s="9" t="str">
        <f>IF(COUNTIF(B$6:B112,+B112)=1,B112,"")</f>
        <v/>
      </c>
    </row>
    <row r="117" spans="2:9" x14ac:dyDescent="0.25">
      <c r="B117" s="4"/>
      <c r="C117" s="4"/>
      <c r="D117" s="4"/>
      <c r="E117" s="4"/>
      <c r="F117" s="4"/>
      <c r="G117" s="4"/>
      <c r="I117" s="9" t="str">
        <f>IF(COUNTIF(B$6:B113,+B113)=1,B113,"")</f>
        <v/>
      </c>
    </row>
    <row r="118" spans="2:9" x14ac:dyDescent="0.25">
      <c r="B118" s="4"/>
      <c r="C118" s="4"/>
      <c r="D118" s="4"/>
      <c r="E118" s="4"/>
      <c r="F118" s="4"/>
      <c r="G118" s="4"/>
      <c r="I118" s="9" t="str">
        <f>IF(COUNTIF(B$6:B114,+B114)=1,B114,"")</f>
        <v/>
      </c>
    </row>
    <row r="119" spans="2:9" x14ac:dyDescent="0.25">
      <c r="B119" s="4"/>
      <c r="C119" s="4"/>
      <c r="D119" s="4"/>
      <c r="E119" s="4"/>
      <c r="F119" s="4"/>
      <c r="G119" s="4"/>
      <c r="I119" s="9" t="str">
        <f>IF(COUNTIF(B$6:B115,+B115)=1,B115,"")</f>
        <v/>
      </c>
    </row>
    <row r="120" spans="2:9" x14ac:dyDescent="0.25">
      <c r="B120" s="4"/>
      <c r="C120" s="4"/>
      <c r="D120" s="4"/>
      <c r="E120" s="4"/>
      <c r="F120" s="4"/>
      <c r="G120" s="4"/>
      <c r="I120" s="9" t="str">
        <f>IF(COUNTIF(B$6:B116,+B116)=1,B116,"")</f>
        <v/>
      </c>
    </row>
    <row r="121" spans="2:9" x14ac:dyDescent="0.25">
      <c r="B121" s="4"/>
      <c r="C121" s="4"/>
      <c r="D121" s="4"/>
      <c r="E121" s="4"/>
      <c r="F121" s="4"/>
      <c r="G121" s="4"/>
      <c r="I121" s="9" t="str">
        <f>IF(COUNTIF(B$6:B117,+B117)=1,B117,"")</f>
        <v/>
      </c>
    </row>
    <row r="122" spans="2:9" x14ac:dyDescent="0.25">
      <c r="B122" s="4"/>
      <c r="C122" s="4"/>
      <c r="D122" s="4"/>
      <c r="E122" s="4"/>
      <c r="F122" s="4"/>
      <c r="G122" s="4"/>
      <c r="I122" s="9" t="str">
        <f>IF(COUNTIF(B$6:B118,+B118)=1,B118,"")</f>
        <v/>
      </c>
    </row>
    <row r="123" spans="2:9" x14ac:dyDescent="0.25">
      <c r="B123" s="4"/>
      <c r="C123" s="4"/>
      <c r="D123" s="4"/>
      <c r="E123" s="4"/>
      <c r="F123" s="4"/>
      <c r="G123" s="4"/>
      <c r="I123" s="9" t="str">
        <f>IF(COUNTIF(B$6:B119,+B119)=1,B119,"")</f>
        <v/>
      </c>
    </row>
    <row r="124" spans="2:9" x14ac:dyDescent="0.25">
      <c r="B124" s="4"/>
      <c r="C124" s="4"/>
      <c r="D124" s="4"/>
      <c r="E124" s="4"/>
      <c r="F124" s="4"/>
      <c r="G124" s="4"/>
      <c r="I124" s="9" t="str">
        <f>IF(COUNTIF(B$6:B120,+B120)=1,B120,"")</f>
        <v/>
      </c>
    </row>
    <row r="125" spans="2:9" x14ac:dyDescent="0.25">
      <c r="B125" s="4"/>
      <c r="C125" s="4"/>
      <c r="D125" s="4"/>
      <c r="E125" s="4"/>
      <c r="F125" s="4"/>
      <c r="G125" s="4"/>
      <c r="I125" s="9" t="str">
        <f>IF(COUNTIF(B$6:B121,+B121)=1,B121,"")</f>
        <v/>
      </c>
    </row>
    <row r="126" spans="2:9" x14ac:dyDescent="0.25">
      <c r="B126" s="4"/>
      <c r="C126" s="4"/>
      <c r="D126" s="4"/>
      <c r="E126" s="4"/>
      <c r="F126" s="4"/>
      <c r="G126" s="4"/>
      <c r="I126" s="9" t="str">
        <f>IF(COUNTIF(B$6:B122,+B122)=1,B122,"")</f>
        <v/>
      </c>
    </row>
    <row r="127" spans="2:9" x14ac:dyDescent="0.25">
      <c r="B127" s="4"/>
      <c r="C127" s="4"/>
      <c r="D127" s="4"/>
      <c r="E127" s="4"/>
      <c r="F127" s="4"/>
      <c r="G127" s="4"/>
      <c r="I127" s="9" t="str">
        <f>IF(COUNTIF(B$6:B123,+B123)=1,B123,"")</f>
        <v/>
      </c>
    </row>
    <row r="128" spans="2:9" x14ac:dyDescent="0.25">
      <c r="B128" s="4"/>
      <c r="C128" s="4"/>
      <c r="D128" s="4"/>
      <c r="E128" s="4"/>
      <c r="F128" s="4"/>
      <c r="G128" s="4"/>
      <c r="I128" s="9" t="str">
        <f>IF(COUNTIF(B$6:B124,+B124)=1,B124,"")</f>
        <v/>
      </c>
    </row>
    <row r="129" spans="2:9" x14ac:dyDescent="0.25">
      <c r="B129" s="4"/>
      <c r="C129" s="4"/>
      <c r="D129" s="4"/>
      <c r="E129" s="4"/>
      <c r="F129" s="4"/>
      <c r="G129" s="4"/>
      <c r="I129" s="9" t="str">
        <f>IF(COUNTIF(B$6:B125,+B125)=1,B125,"")</f>
        <v/>
      </c>
    </row>
    <row r="130" spans="2:9" x14ac:dyDescent="0.25">
      <c r="B130" s="4"/>
      <c r="C130" s="4"/>
      <c r="D130" s="4"/>
      <c r="E130" s="4"/>
      <c r="F130" s="4"/>
      <c r="G130" s="4"/>
      <c r="I130" s="9" t="str">
        <f>IF(COUNTIF(B$6:B126,+B126)=1,B126,"")</f>
        <v/>
      </c>
    </row>
    <row r="131" spans="2:9" x14ac:dyDescent="0.25">
      <c r="B131" s="4"/>
      <c r="C131" s="4"/>
      <c r="D131" s="4"/>
      <c r="E131" s="4"/>
      <c r="F131" s="4"/>
      <c r="G131" s="4"/>
      <c r="I131" s="9" t="str">
        <f>IF(COUNTIF(B$6:B127,+B127)=1,B127,"")</f>
        <v/>
      </c>
    </row>
    <row r="132" spans="2:9" x14ac:dyDescent="0.25">
      <c r="B132" s="4"/>
      <c r="C132" s="4"/>
      <c r="D132" s="4"/>
      <c r="E132" s="4"/>
      <c r="F132" s="4"/>
      <c r="G132" s="4"/>
      <c r="I132" s="9" t="str">
        <f>IF(COUNTIF(B$6:B128,+B128)=1,B128,"")</f>
        <v/>
      </c>
    </row>
    <row r="133" spans="2:9" x14ac:dyDescent="0.25">
      <c r="B133" s="4"/>
      <c r="C133" s="4"/>
      <c r="D133" s="4"/>
      <c r="E133" s="4"/>
      <c r="F133" s="4"/>
      <c r="G133" s="4"/>
      <c r="I133" s="9" t="str">
        <f>IF(COUNTIF(B$6:B129,+B129)=1,B129,"")</f>
        <v/>
      </c>
    </row>
    <row r="134" spans="2:9" x14ac:dyDescent="0.25">
      <c r="B134" s="4"/>
      <c r="C134" s="4"/>
      <c r="D134" s="4"/>
      <c r="E134" s="4"/>
      <c r="F134" s="4"/>
      <c r="G134" s="4"/>
      <c r="I134" s="9" t="str">
        <f>IF(COUNTIF(B$6:B130,+B130)=1,B130,"")</f>
        <v/>
      </c>
    </row>
    <row r="135" spans="2:9" x14ac:dyDescent="0.25">
      <c r="B135" s="4"/>
      <c r="C135" s="4"/>
      <c r="D135" s="4"/>
      <c r="E135" s="4"/>
      <c r="F135" s="4"/>
      <c r="G135" s="4"/>
      <c r="I135" s="9" t="str">
        <f>IF(COUNTIF(B$6:B131,+B131)=1,B131,"")</f>
        <v/>
      </c>
    </row>
    <row r="136" spans="2:9" x14ac:dyDescent="0.25">
      <c r="B136" s="4"/>
      <c r="C136" s="4"/>
      <c r="D136" s="4"/>
      <c r="E136" s="4"/>
      <c r="F136" s="4"/>
      <c r="G136" s="4"/>
      <c r="I136" s="9" t="str">
        <f>IF(COUNTIF(B$6:B132,+B132)=1,B132,"")</f>
        <v/>
      </c>
    </row>
    <row r="137" spans="2:9" x14ac:dyDescent="0.25">
      <c r="B137" s="4"/>
      <c r="C137" s="4"/>
      <c r="D137" s="4"/>
      <c r="E137" s="4"/>
      <c r="F137" s="4"/>
      <c r="G137" s="4"/>
      <c r="I137" s="9" t="str">
        <f>IF(COUNTIF(B$6:B133,+B133)=1,B133,"")</f>
        <v/>
      </c>
    </row>
    <row r="138" spans="2:9" x14ac:dyDescent="0.25">
      <c r="B138" s="4"/>
      <c r="C138" s="4"/>
      <c r="D138" s="4"/>
      <c r="E138" s="4"/>
      <c r="F138" s="4"/>
      <c r="G138" s="4"/>
      <c r="I138" s="9" t="str">
        <f>IF(COUNTIF(B$6:B134,+B134)=1,B134,"")</f>
        <v/>
      </c>
    </row>
    <row r="139" spans="2:9" x14ac:dyDescent="0.25">
      <c r="B139" s="4"/>
      <c r="C139" s="4"/>
      <c r="D139" s="4"/>
      <c r="E139" s="4"/>
      <c r="F139" s="4"/>
      <c r="G139" s="4"/>
      <c r="I139" s="9" t="str">
        <f>IF(COUNTIF(B$6:B135,+B135)=1,B135,"")</f>
        <v/>
      </c>
    </row>
    <row r="140" spans="2:9" x14ac:dyDescent="0.25">
      <c r="B140" s="4"/>
      <c r="C140" s="4"/>
      <c r="D140" s="4"/>
      <c r="E140" s="4"/>
      <c r="F140" s="4"/>
      <c r="G140" s="4"/>
      <c r="I140" s="9" t="str">
        <f>IF(COUNTIF(B$6:B136,+B136)=1,B136,"")</f>
        <v/>
      </c>
    </row>
    <row r="141" spans="2:9" x14ac:dyDescent="0.25">
      <c r="B141" s="4"/>
      <c r="C141" s="4"/>
      <c r="D141" s="4"/>
      <c r="E141" s="4"/>
      <c r="F141" s="4"/>
      <c r="G141" s="4"/>
      <c r="I141" s="9" t="str">
        <f>IF(COUNTIF(B$6:B137,+B137)=1,B137,"")</f>
        <v/>
      </c>
    </row>
    <row r="142" spans="2:9" x14ac:dyDescent="0.25">
      <c r="B142" s="4"/>
      <c r="C142" s="4"/>
      <c r="D142" s="4"/>
      <c r="E142" s="4"/>
      <c r="F142" s="4"/>
      <c r="G142" s="4"/>
      <c r="I142" s="9" t="str">
        <f>IF(COUNTIF(B$6:B138,+B138)=1,B138,"")</f>
        <v/>
      </c>
    </row>
    <row r="143" spans="2:9" x14ac:dyDescent="0.25">
      <c r="B143" s="4"/>
      <c r="C143" s="4"/>
      <c r="D143" s="4"/>
      <c r="E143" s="4"/>
      <c r="F143" s="4"/>
      <c r="G143" s="4"/>
      <c r="I143" s="9" t="str">
        <f>IF(COUNTIF(B$6:B139,+B139)=1,B139,"")</f>
        <v/>
      </c>
    </row>
    <row r="144" spans="2:9" x14ac:dyDescent="0.25">
      <c r="B144" s="4"/>
      <c r="C144" s="4"/>
      <c r="D144" s="4"/>
      <c r="E144" s="4"/>
      <c r="F144" s="4"/>
      <c r="G144" s="4"/>
      <c r="I144" s="9" t="str">
        <f>IF(COUNTIF(B$6:B140,+B140)=1,B140,"")</f>
        <v/>
      </c>
    </row>
    <row r="145" spans="2:9" x14ac:dyDescent="0.25">
      <c r="B145" s="4"/>
      <c r="C145" s="4"/>
      <c r="D145" s="4"/>
      <c r="E145" s="4"/>
      <c r="F145" s="4"/>
      <c r="G145" s="4"/>
      <c r="I145" s="9" t="str">
        <f>IF(COUNTIF(B$6:B141,+B141)=1,B141,"")</f>
        <v/>
      </c>
    </row>
    <row r="146" spans="2:9" x14ac:dyDescent="0.25">
      <c r="B146" s="4"/>
      <c r="C146" s="4"/>
      <c r="D146" s="4"/>
      <c r="E146" s="4"/>
      <c r="F146" s="4"/>
      <c r="G146" s="4"/>
      <c r="I146" s="9" t="str">
        <f>IF(COUNTIF(B$6:B142,+B142)=1,B142,"")</f>
        <v/>
      </c>
    </row>
    <row r="147" spans="2:9" x14ac:dyDescent="0.25">
      <c r="B147" s="4"/>
      <c r="C147" s="4"/>
      <c r="D147" s="4"/>
      <c r="E147" s="4"/>
      <c r="F147" s="4"/>
      <c r="G147" s="4"/>
      <c r="I147" s="9" t="str">
        <f>IF(COUNTIF(B$6:B143,+B143)=1,B143,"")</f>
        <v/>
      </c>
    </row>
    <row r="148" spans="2:9" x14ac:dyDescent="0.25">
      <c r="B148" s="4"/>
      <c r="C148" s="4"/>
      <c r="D148" s="4"/>
      <c r="E148" s="4"/>
      <c r="F148" s="4"/>
      <c r="G148" s="4"/>
      <c r="I148" s="9" t="str">
        <f>IF(COUNTIF(B$6:B144,+B144)=1,B144,"")</f>
        <v/>
      </c>
    </row>
    <row r="149" spans="2:9" x14ac:dyDescent="0.25">
      <c r="B149" s="4"/>
      <c r="C149" s="4"/>
      <c r="D149" s="4"/>
      <c r="E149" s="4"/>
      <c r="F149" s="4"/>
      <c r="G149" s="4"/>
      <c r="I149" s="9" t="str">
        <f>IF(COUNTIF(B$6:B145,+B145)=1,B145,"")</f>
        <v/>
      </c>
    </row>
    <row r="150" spans="2:9" x14ac:dyDescent="0.25">
      <c r="B150" s="4"/>
      <c r="C150" s="4"/>
      <c r="D150" s="4"/>
      <c r="E150" s="4"/>
      <c r="F150" s="4"/>
      <c r="G150" s="4"/>
      <c r="I150" s="9" t="str">
        <f>IF(COUNTIF(B$6:B146,+B146)=1,B146,"")</f>
        <v/>
      </c>
    </row>
    <row r="151" spans="2:9" x14ac:dyDescent="0.25">
      <c r="B151" s="4"/>
      <c r="C151" s="4"/>
      <c r="D151" s="4"/>
      <c r="E151" s="4"/>
      <c r="F151" s="4"/>
      <c r="G151" s="4"/>
      <c r="I151" s="9" t="str">
        <f>IF(COUNTIF(B$6:B147,+B147)=1,B147,"")</f>
        <v/>
      </c>
    </row>
    <row r="152" spans="2:9" x14ac:dyDescent="0.25">
      <c r="B152" s="4"/>
      <c r="C152" s="4"/>
      <c r="D152" s="4"/>
      <c r="E152" s="4"/>
      <c r="F152" s="4"/>
      <c r="G152" s="4"/>
      <c r="I152" s="9" t="str">
        <f>IF(COUNTIF(B$6:B148,+B148)=1,B148,"")</f>
        <v/>
      </c>
    </row>
    <row r="153" spans="2:9" x14ac:dyDescent="0.25">
      <c r="B153" s="4"/>
      <c r="C153" s="4"/>
      <c r="D153" s="4"/>
      <c r="E153" s="4"/>
      <c r="F153" s="4"/>
      <c r="G153" s="4"/>
      <c r="I153" s="9" t="str">
        <f>IF(COUNTIF(B$6:B149,+B149)=1,B149,"")</f>
        <v/>
      </c>
    </row>
    <row r="154" spans="2:9" x14ac:dyDescent="0.25">
      <c r="B154" s="4"/>
      <c r="C154" s="4"/>
      <c r="D154" s="4"/>
      <c r="E154" s="4"/>
      <c r="F154" s="4"/>
      <c r="G154" s="4"/>
      <c r="I154" s="9" t="str">
        <f>IF(COUNTIF(B$6:B150,+B150)=1,B150,"")</f>
        <v/>
      </c>
    </row>
    <row r="155" spans="2:9" x14ac:dyDescent="0.25">
      <c r="B155" s="4"/>
      <c r="C155" s="4"/>
      <c r="D155" s="4"/>
      <c r="E155" s="4"/>
      <c r="F155" s="4"/>
      <c r="G155" s="4"/>
      <c r="I155" s="9" t="str">
        <f>IF(COUNTIF(B$6:B151,+B151)=1,B151,"")</f>
        <v/>
      </c>
    </row>
    <row r="156" spans="2:9" x14ac:dyDescent="0.25">
      <c r="B156" s="4"/>
      <c r="C156" s="4"/>
      <c r="D156" s="4"/>
      <c r="E156" s="4"/>
      <c r="F156" s="4"/>
      <c r="G156" s="4"/>
      <c r="I156" s="9" t="str">
        <f>IF(COUNTIF(B$6:B152,+B152)=1,B152,"")</f>
        <v/>
      </c>
    </row>
    <row r="157" spans="2:9" x14ac:dyDescent="0.25">
      <c r="B157" s="4"/>
      <c r="C157" s="4"/>
      <c r="D157" s="4"/>
      <c r="E157" s="4"/>
      <c r="F157" s="4"/>
      <c r="G157" s="4"/>
      <c r="I157" s="9" t="str">
        <f>IF(COUNTIF(B$6:B153,+B153)=1,B153,"")</f>
        <v/>
      </c>
    </row>
    <row r="158" spans="2:9" x14ac:dyDescent="0.25">
      <c r="B158" s="4"/>
      <c r="C158" s="4"/>
      <c r="D158" s="4"/>
      <c r="E158" s="4"/>
      <c r="F158" s="4"/>
      <c r="G158" s="4"/>
      <c r="I158" s="9" t="str">
        <f>IF(COUNTIF(B$6:B154,+B154)=1,B154,"")</f>
        <v/>
      </c>
    </row>
    <row r="159" spans="2:9" x14ac:dyDescent="0.25">
      <c r="B159" s="4"/>
      <c r="C159" s="4"/>
      <c r="D159" s="4"/>
      <c r="E159" s="4"/>
      <c r="F159" s="4"/>
      <c r="G159" s="4"/>
      <c r="I159" s="9" t="str">
        <f>IF(COUNTIF(B$6:B155,+B155)=1,B155,"")</f>
        <v/>
      </c>
    </row>
    <row r="160" spans="2:9" x14ac:dyDescent="0.25">
      <c r="B160" s="4"/>
      <c r="C160" s="4"/>
      <c r="D160" s="4"/>
      <c r="E160" s="4"/>
      <c r="F160" s="4"/>
      <c r="G160" s="4"/>
      <c r="I160" s="9" t="str">
        <f>IF(COUNTIF(B$6:B156,+B156)=1,B156,"")</f>
        <v/>
      </c>
    </row>
    <row r="161" spans="2:9" x14ac:dyDescent="0.25">
      <c r="B161" s="4"/>
      <c r="C161" s="4"/>
      <c r="D161" s="4"/>
      <c r="E161" s="4"/>
      <c r="F161" s="4"/>
      <c r="G161" s="4"/>
      <c r="I161" s="9" t="str">
        <f>IF(COUNTIF(B$6:B157,+B157)=1,B157,"")</f>
        <v/>
      </c>
    </row>
    <row r="162" spans="2:9" x14ac:dyDescent="0.25">
      <c r="B162" s="4"/>
      <c r="C162" s="4"/>
      <c r="D162" s="4"/>
      <c r="E162" s="4"/>
      <c r="F162" s="4"/>
      <c r="G162" s="4"/>
      <c r="I162" s="9" t="str">
        <f>IF(COUNTIF(B$6:B158,+B158)=1,B158,"")</f>
        <v/>
      </c>
    </row>
    <row r="163" spans="2:9" x14ac:dyDescent="0.25">
      <c r="B163" s="4"/>
      <c r="C163" s="4"/>
      <c r="D163" s="4"/>
      <c r="E163" s="4"/>
      <c r="F163" s="4"/>
      <c r="G163" s="4"/>
      <c r="I163" s="9" t="str">
        <f>IF(COUNTIF(B$6:B159,+B159)=1,B159,"")</f>
        <v/>
      </c>
    </row>
    <row r="164" spans="2:9" x14ac:dyDescent="0.25">
      <c r="B164" s="4"/>
      <c r="C164" s="4"/>
      <c r="D164" s="4"/>
      <c r="E164" s="4"/>
      <c r="F164" s="4"/>
      <c r="G164" s="4"/>
      <c r="I164" s="9" t="str">
        <f>IF(COUNTIF(B$6:B160,+B160)=1,B160,"")</f>
        <v/>
      </c>
    </row>
    <row r="165" spans="2:9" x14ac:dyDescent="0.25">
      <c r="B165" s="4"/>
      <c r="C165" s="4"/>
      <c r="D165" s="4"/>
      <c r="E165" s="4"/>
      <c r="F165" s="4"/>
      <c r="G165" s="4"/>
      <c r="I165" s="9" t="str">
        <f>IF(COUNTIF(B$6:B161,+B161)=1,B161,"")</f>
        <v/>
      </c>
    </row>
    <row r="166" spans="2:9" x14ac:dyDescent="0.25">
      <c r="B166" s="4"/>
      <c r="C166" s="4"/>
      <c r="D166" s="4"/>
      <c r="E166" s="4"/>
      <c r="F166" s="4"/>
      <c r="G166" s="4"/>
      <c r="I166" s="9" t="str">
        <f>IF(COUNTIF(B$6:B162,+B162)=1,B162,"")</f>
        <v/>
      </c>
    </row>
    <row r="167" spans="2:9" x14ac:dyDescent="0.25">
      <c r="B167" s="4"/>
      <c r="C167" s="4"/>
      <c r="D167" s="4"/>
      <c r="E167" s="4"/>
      <c r="F167" s="4"/>
      <c r="G167" s="4"/>
      <c r="I167" s="9" t="str">
        <f>IF(COUNTIF(B$6:B163,+B163)=1,B163,"")</f>
        <v/>
      </c>
    </row>
    <row r="168" spans="2:9" x14ac:dyDescent="0.25">
      <c r="B168" s="4"/>
      <c r="C168" s="4"/>
      <c r="D168" s="4"/>
      <c r="E168" s="4"/>
      <c r="F168" s="4"/>
      <c r="G168" s="4"/>
      <c r="I168" s="9" t="str">
        <f>IF(COUNTIF(B$6:B164,+B164)=1,B164,"")</f>
        <v/>
      </c>
    </row>
    <row r="169" spans="2:9" x14ac:dyDescent="0.25">
      <c r="B169" s="4"/>
      <c r="C169" s="4"/>
      <c r="D169" s="4"/>
      <c r="E169" s="4"/>
      <c r="F169" s="4"/>
      <c r="G169" s="4"/>
      <c r="I169" s="9" t="str">
        <f>IF(COUNTIF(B$6:B165,+B165)=1,B165,"")</f>
        <v/>
      </c>
    </row>
    <row r="170" spans="2:9" x14ac:dyDescent="0.25">
      <c r="B170" s="4"/>
      <c r="C170" s="4"/>
      <c r="D170" s="4"/>
      <c r="E170" s="4"/>
      <c r="F170" s="4"/>
      <c r="G170" s="4"/>
      <c r="I170" s="9" t="str">
        <f>IF(COUNTIF(B$6:B166,+B166)=1,B166,"")</f>
        <v/>
      </c>
    </row>
    <row r="171" spans="2:9" x14ac:dyDescent="0.25">
      <c r="B171" s="4"/>
      <c r="C171" s="4"/>
      <c r="D171" s="4"/>
      <c r="E171" s="4"/>
      <c r="F171" s="4"/>
      <c r="G171" s="4"/>
      <c r="I171" s="9" t="str">
        <f>IF(COUNTIF(B$6:B167,+B167)=1,B167,"")</f>
        <v/>
      </c>
    </row>
    <row r="172" spans="2:9" x14ac:dyDescent="0.25">
      <c r="B172" s="4"/>
      <c r="C172" s="4"/>
      <c r="D172" s="4"/>
      <c r="E172" s="4"/>
      <c r="F172" s="4"/>
      <c r="G172" s="4"/>
      <c r="I172" s="9" t="str">
        <f>IF(COUNTIF(B$6:B168,+B168)=1,B168,"")</f>
        <v/>
      </c>
    </row>
    <row r="173" spans="2:9" x14ac:dyDescent="0.25">
      <c r="B173" s="4"/>
      <c r="C173" s="4"/>
      <c r="D173" s="4"/>
      <c r="E173" s="4"/>
      <c r="F173" s="4"/>
      <c r="G173" s="4"/>
      <c r="I173" s="9" t="str">
        <f>IF(COUNTIF(B$6:B169,+B169)=1,B169,"")</f>
        <v/>
      </c>
    </row>
    <row r="174" spans="2:9" x14ac:dyDescent="0.25">
      <c r="B174" s="4"/>
      <c r="C174" s="4"/>
      <c r="D174" s="4"/>
      <c r="E174" s="4"/>
      <c r="F174" s="4"/>
      <c r="G174" s="4"/>
      <c r="I174" s="9" t="str">
        <f>IF(COUNTIF(B$6:B170,+B170)=1,B170,"")</f>
        <v/>
      </c>
    </row>
    <row r="175" spans="2:9" x14ac:dyDescent="0.25">
      <c r="B175" s="4"/>
      <c r="C175" s="4"/>
      <c r="D175" s="4"/>
      <c r="E175" s="4"/>
      <c r="F175" s="4"/>
      <c r="G175" s="4"/>
      <c r="I175" s="9" t="str">
        <f>IF(COUNTIF(B$6:B171,+B171)=1,B171,"")</f>
        <v/>
      </c>
    </row>
    <row r="176" spans="2:9" x14ac:dyDescent="0.25">
      <c r="B176" s="4"/>
      <c r="C176" s="4"/>
      <c r="D176" s="4"/>
      <c r="E176" s="4"/>
      <c r="F176" s="4"/>
      <c r="G176" s="4"/>
      <c r="I176" s="9" t="str">
        <f>IF(COUNTIF(B$6:B172,+B172)=1,B172,"")</f>
        <v/>
      </c>
    </row>
    <row r="177" spans="2:9" x14ac:dyDescent="0.25">
      <c r="B177" s="4"/>
      <c r="C177" s="4"/>
      <c r="D177" s="4"/>
      <c r="E177" s="4"/>
      <c r="F177" s="4"/>
      <c r="G177" s="4"/>
      <c r="I177" s="9" t="str">
        <f>IF(COUNTIF(B$6:B173,+B173)=1,B173,"")</f>
        <v/>
      </c>
    </row>
    <row r="178" spans="2:9" x14ac:dyDescent="0.25">
      <c r="B178" s="4"/>
      <c r="C178" s="4"/>
      <c r="D178" s="4"/>
      <c r="E178" s="4"/>
      <c r="F178" s="4"/>
      <c r="G178" s="4"/>
      <c r="I178" s="9" t="str">
        <f>IF(COUNTIF(B$6:B174,+B174)=1,B174,"")</f>
        <v/>
      </c>
    </row>
    <row r="179" spans="2:9" x14ac:dyDescent="0.25">
      <c r="B179" s="4"/>
      <c r="C179" s="4"/>
      <c r="D179" s="4"/>
      <c r="E179" s="4"/>
      <c r="F179" s="4"/>
      <c r="G179" s="4"/>
      <c r="I179" s="9" t="str">
        <f>IF(COUNTIF(B$6:B175,+B175)=1,B175,"")</f>
        <v/>
      </c>
    </row>
    <row r="180" spans="2:9" x14ac:dyDescent="0.25">
      <c r="B180" s="4"/>
      <c r="C180" s="4"/>
      <c r="D180" s="4"/>
      <c r="E180" s="4"/>
      <c r="F180" s="4"/>
      <c r="G180" s="4"/>
      <c r="I180" s="9" t="str">
        <f>IF(COUNTIF(B$6:B176,+B176)=1,B176,"")</f>
        <v/>
      </c>
    </row>
    <row r="181" spans="2:9" x14ac:dyDescent="0.25">
      <c r="B181" s="4"/>
      <c r="C181" s="4"/>
      <c r="D181" s="4"/>
      <c r="E181" s="4"/>
      <c r="F181" s="4"/>
      <c r="G181" s="4"/>
      <c r="I181" s="9" t="str">
        <f>IF(COUNTIF(B$6:B177,+B177)=1,B177,"")</f>
        <v/>
      </c>
    </row>
    <row r="182" spans="2:9" x14ac:dyDescent="0.25">
      <c r="B182" s="4"/>
      <c r="C182" s="4"/>
      <c r="D182" s="4"/>
      <c r="E182" s="4"/>
      <c r="F182" s="4"/>
      <c r="G182" s="4"/>
      <c r="I182" s="9" t="str">
        <f>IF(COUNTIF(B$6:B178,+B178)=1,B178,"")</f>
        <v/>
      </c>
    </row>
    <row r="183" spans="2:9" x14ac:dyDescent="0.25">
      <c r="B183" s="4"/>
      <c r="C183" s="4"/>
      <c r="D183" s="4"/>
      <c r="E183" s="4"/>
      <c r="F183" s="4"/>
      <c r="G183" s="4"/>
      <c r="I183" s="9" t="str">
        <f>IF(COUNTIF(B$6:B179,+B179)=1,B179,"")</f>
        <v/>
      </c>
    </row>
    <row r="184" spans="2:9" x14ac:dyDescent="0.25">
      <c r="B184" s="4"/>
      <c r="C184" s="4"/>
      <c r="D184" s="4"/>
      <c r="E184" s="4"/>
      <c r="F184" s="4"/>
      <c r="G184" s="4"/>
      <c r="I184" s="9" t="str">
        <f>IF(COUNTIF(B$6:B180,+B180)=1,B180,"")</f>
        <v/>
      </c>
    </row>
    <row r="185" spans="2:9" x14ac:dyDescent="0.25">
      <c r="B185" s="4"/>
      <c r="C185" s="4"/>
      <c r="D185" s="4"/>
      <c r="E185" s="4"/>
      <c r="F185" s="4"/>
      <c r="G185" s="4"/>
      <c r="I185" s="9" t="str">
        <f>IF(COUNTIF(B$6:B181,+B181)=1,B181,"")</f>
        <v/>
      </c>
    </row>
    <row r="186" spans="2:9" x14ac:dyDescent="0.25">
      <c r="B186" s="4"/>
      <c r="C186" s="4"/>
      <c r="D186" s="4"/>
      <c r="E186" s="4"/>
      <c r="F186" s="4"/>
      <c r="G186" s="4"/>
      <c r="I186" s="9" t="str">
        <f>IF(COUNTIF(B$6:B182,+B182)=1,B182,"")</f>
        <v/>
      </c>
    </row>
    <row r="187" spans="2:9" x14ac:dyDescent="0.25">
      <c r="B187" s="4"/>
      <c r="C187" s="4"/>
      <c r="D187" s="4"/>
      <c r="E187" s="4"/>
      <c r="F187" s="4"/>
      <c r="G187" s="4"/>
      <c r="I187" s="9" t="str">
        <f>IF(COUNTIF(B$6:B183,+B183)=1,B183,"")</f>
        <v/>
      </c>
    </row>
    <row r="188" spans="2:9" x14ac:dyDescent="0.25">
      <c r="B188" s="4"/>
      <c r="C188" s="4"/>
      <c r="D188" s="4"/>
      <c r="E188" s="4"/>
      <c r="F188" s="4"/>
      <c r="G188" s="4"/>
      <c r="I188" s="9" t="str">
        <f>IF(COUNTIF(B$6:B184,+B184)=1,B184,"")</f>
        <v/>
      </c>
    </row>
    <row r="189" spans="2:9" x14ac:dyDescent="0.25">
      <c r="B189" s="4"/>
      <c r="C189" s="4"/>
      <c r="D189" s="4"/>
      <c r="E189" s="4"/>
      <c r="F189" s="4"/>
      <c r="G189" s="4"/>
      <c r="I189" s="9" t="str">
        <f>IF(COUNTIF(B$6:B185,+B185)=1,B185,"")</f>
        <v/>
      </c>
    </row>
    <row r="190" spans="2:9" x14ac:dyDescent="0.25">
      <c r="B190" s="4"/>
      <c r="C190" s="4"/>
      <c r="D190" s="4"/>
      <c r="E190" s="4"/>
      <c r="F190" s="4"/>
      <c r="G190" s="4"/>
      <c r="I190" s="9" t="str">
        <f>IF(COUNTIF(B$6:B186,+B186)=1,B186,"")</f>
        <v/>
      </c>
    </row>
    <row r="191" spans="2:9" x14ac:dyDescent="0.25">
      <c r="B191" s="4"/>
      <c r="C191" s="4"/>
      <c r="D191" s="4"/>
      <c r="E191" s="4"/>
      <c r="F191" s="4"/>
      <c r="G191" s="4"/>
      <c r="I191" s="9" t="str">
        <f>IF(COUNTIF(B$6:B187,+B187)=1,B187,"")</f>
        <v/>
      </c>
    </row>
    <row r="192" spans="2:9" x14ac:dyDescent="0.25">
      <c r="B192" s="4"/>
      <c r="C192" s="4"/>
      <c r="D192" s="4"/>
      <c r="E192" s="4"/>
      <c r="F192" s="4"/>
      <c r="G192" s="4"/>
      <c r="I192" s="9" t="str">
        <f>IF(COUNTIF(B$6:B188,+B188)=1,B188,"")</f>
        <v/>
      </c>
    </row>
    <row r="193" spans="2:9" x14ac:dyDescent="0.25">
      <c r="B193" s="4"/>
      <c r="C193" s="4"/>
      <c r="D193" s="4"/>
      <c r="E193" s="4"/>
      <c r="F193" s="4"/>
      <c r="G193" s="4"/>
      <c r="I193" s="9" t="str">
        <f>IF(COUNTIF(B$6:B189,+B189)=1,B189,"")</f>
        <v/>
      </c>
    </row>
    <row r="194" spans="2:9" x14ac:dyDescent="0.25">
      <c r="B194" s="4"/>
      <c r="C194" s="4"/>
      <c r="D194" s="4"/>
      <c r="E194" s="4"/>
      <c r="F194" s="4"/>
      <c r="G194" s="4"/>
      <c r="I194" s="9" t="str">
        <f>IF(COUNTIF(B$6:B190,+B190)=1,B190,"")</f>
        <v/>
      </c>
    </row>
    <row r="195" spans="2:9" x14ac:dyDescent="0.25">
      <c r="B195" s="4"/>
      <c r="C195" s="4"/>
      <c r="D195" s="4"/>
      <c r="E195" s="4"/>
      <c r="F195" s="4"/>
      <c r="G195" s="4"/>
      <c r="I195" s="9" t="str">
        <f>IF(COUNTIF(B$6:B191,+B191)=1,B191,"")</f>
        <v/>
      </c>
    </row>
    <row r="196" spans="2:9" x14ac:dyDescent="0.25">
      <c r="B196" s="4"/>
      <c r="C196" s="4"/>
      <c r="D196" s="4"/>
      <c r="E196" s="4"/>
      <c r="F196" s="4"/>
      <c r="G196" s="4"/>
      <c r="I196" s="9" t="str">
        <f>IF(COUNTIF(B$6:B192,+B192)=1,B192,"")</f>
        <v/>
      </c>
    </row>
    <row r="197" spans="2:9" x14ac:dyDescent="0.25">
      <c r="B197" s="4"/>
      <c r="C197" s="4"/>
      <c r="D197" s="4"/>
      <c r="E197" s="4"/>
      <c r="F197" s="4"/>
      <c r="G197" s="4"/>
      <c r="I197" s="9" t="str">
        <f>IF(COUNTIF(B$6:B193,+B193)=1,B193,"")</f>
        <v/>
      </c>
    </row>
    <row r="198" spans="2:9" x14ac:dyDescent="0.25">
      <c r="B198" s="4"/>
      <c r="C198" s="4"/>
      <c r="D198" s="4"/>
      <c r="E198" s="4"/>
      <c r="F198" s="4"/>
      <c r="G198" s="4"/>
      <c r="I198" s="9" t="str">
        <f>IF(COUNTIF(B$6:B194,+B194)=1,B194,"")</f>
        <v/>
      </c>
    </row>
    <row r="199" spans="2:9" x14ac:dyDescent="0.25">
      <c r="B199" s="4"/>
      <c r="C199" s="4"/>
      <c r="D199" s="4"/>
      <c r="E199" s="4"/>
      <c r="F199" s="4"/>
      <c r="G199" s="4"/>
      <c r="I199" s="9" t="str">
        <f>IF(COUNTIF(B$6:B195,+B195)=1,B195,"")</f>
        <v/>
      </c>
    </row>
    <row r="200" spans="2:9" x14ac:dyDescent="0.25">
      <c r="B200" s="4"/>
      <c r="C200" s="4"/>
      <c r="D200" s="4"/>
      <c r="E200" s="4"/>
      <c r="F200" s="4"/>
      <c r="G200" s="4"/>
      <c r="I200" s="9" t="str">
        <f>IF(COUNTIF(B$6:B196,+B196)=1,B196,"")</f>
        <v/>
      </c>
    </row>
    <row r="201" spans="2:9" x14ac:dyDescent="0.25">
      <c r="B201" s="4"/>
      <c r="C201" s="4"/>
      <c r="D201" s="4"/>
      <c r="E201" s="4"/>
      <c r="F201" s="4"/>
      <c r="G201" s="4"/>
      <c r="I201" s="9" t="str">
        <f>IF(COUNTIF(B$6:B197,+B197)=1,B197,"")</f>
        <v/>
      </c>
    </row>
    <row r="202" spans="2:9" x14ac:dyDescent="0.25">
      <c r="B202" s="4"/>
      <c r="C202" s="4"/>
      <c r="D202" s="4"/>
      <c r="E202" s="4"/>
      <c r="F202" s="4"/>
      <c r="G202" s="4"/>
      <c r="I202" s="9" t="str">
        <f>IF(COUNTIF(B$6:B198,+B198)=1,B198,"")</f>
        <v/>
      </c>
    </row>
    <row r="203" spans="2:9" x14ac:dyDescent="0.25">
      <c r="B203" s="4"/>
      <c r="C203" s="4"/>
      <c r="D203" s="4"/>
      <c r="E203" s="4"/>
      <c r="F203" s="4"/>
      <c r="G203" s="4"/>
      <c r="I203" s="9" t="str">
        <f>IF(COUNTIF(B$6:B199,+B199)=1,B199,"")</f>
        <v/>
      </c>
    </row>
    <row r="204" spans="2:9" x14ac:dyDescent="0.25">
      <c r="B204" s="4"/>
      <c r="C204" s="4"/>
      <c r="D204" s="4"/>
      <c r="E204" s="4"/>
      <c r="F204" s="4"/>
      <c r="G204" s="4"/>
      <c r="I204" s="9" t="str">
        <f>IF(COUNTIF(B$6:B200,+B200)=1,B200,"")</f>
        <v/>
      </c>
    </row>
    <row r="205" spans="2:9" x14ac:dyDescent="0.25">
      <c r="B205" s="4"/>
      <c r="C205" s="4"/>
      <c r="D205" s="4"/>
      <c r="E205" s="4"/>
      <c r="F205" s="4"/>
      <c r="G205" s="4"/>
      <c r="I205" s="9" t="str">
        <f>IF(COUNTIF(B$6:B201,+B201)=1,B201,"")</f>
        <v/>
      </c>
    </row>
    <row r="206" spans="2:9" x14ac:dyDescent="0.25">
      <c r="B206" s="4"/>
      <c r="C206" s="4"/>
      <c r="D206" s="4"/>
      <c r="E206" s="4"/>
      <c r="F206" s="4"/>
      <c r="G206" s="4"/>
      <c r="I206" s="9" t="str">
        <f>IF(COUNTIF(B$6:B202,+B202)=1,B202,"")</f>
        <v/>
      </c>
    </row>
    <row r="207" spans="2:9" x14ac:dyDescent="0.25">
      <c r="B207" s="4"/>
      <c r="C207" s="4"/>
      <c r="D207" s="4"/>
      <c r="E207" s="4"/>
      <c r="F207" s="4"/>
      <c r="G207" s="4"/>
      <c r="I207" s="9" t="str">
        <f>IF(COUNTIF(B$6:B203,+B203)=1,B203,"")</f>
        <v/>
      </c>
    </row>
    <row r="208" spans="2:9" x14ac:dyDescent="0.25">
      <c r="B208" s="4"/>
      <c r="C208" s="4"/>
      <c r="D208" s="4"/>
      <c r="E208" s="4"/>
      <c r="F208" s="4"/>
      <c r="G208" s="4"/>
      <c r="I208" s="9" t="str">
        <f>IF(COUNTIF(B$6:B204,+B204)=1,B204,"")</f>
        <v/>
      </c>
    </row>
    <row r="209" spans="2:9" x14ac:dyDescent="0.25">
      <c r="B209" s="4"/>
      <c r="C209" s="4"/>
      <c r="D209" s="4"/>
      <c r="E209" s="4"/>
      <c r="F209" s="4"/>
      <c r="G209" s="4"/>
      <c r="I209" s="9" t="str">
        <f>IF(COUNTIF(B$6:B205,+B205)=1,B205,"")</f>
        <v/>
      </c>
    </row>
    <row r="210" spans="2:9" x14ac:dyDescent="0.25">
      <c r="B210" s="4"/>
      <c r="C210" s="4"/>
      <c r="D210" s="4"/>
      <c r="E210" s="4"/>
      <c r="F210" s="4"/>
      <c r="G210" s="4"/>
      <c r="I210" s="9" t="str">
        <f>IF(COUNTIF(B$6:B206,+B206)=1,B206,"")</f>
        <v/>
      </c>
    </row>
    <row r="211" spans="2:9" x14ac:dyDescent="0.25">
      <c r="B211" s="4"/>
      <c r="C211" s="4"/>
      <c r="D211" s="4"/>
      <c r="E211" s="4"/>
      <c r="F211" s="4"/>
      <c r="G211" s="4"/>
      <c r="I211" s="9" t="str">
        <f>IF(COUNTIF(B$6:B207,+B207)=1,B207,"")</f>
        <v/>
      </c>
    </row>
    <row r="212" spans="2:9" x14ac:dyDescent="0.25">
      <c r="B212" s="4"/>
      <c r="C212" s="4"/>
      <c r="D212" s="4"/>
      <c r="E212" s="4"/>
      <c r="F212" s="4"/>
      <c r="G212" s="4"/>
      <c r="I212" s="9" t="str">
        <f>IF(COUNTIF(B$6:B208,+B208)=1,B208,"")</f>
        <v/>
      </c>
    </row>
    <row r="213" spans="2:9" x14ac:dyDescent="0.25">
      <c r="B213" s="4"/>
      <c r="C213" s="4"/>
      <c r="D213" s="4"/>
      <c r="E213" s="4"/>
      <c r="F213" s="4"/>
      <c r="G213" s="4"/>
      <c r="I213" s="9" t="str">
        <f>IF(COUNTIF(B$6:B209,+B209)=1,B209,"")</f>
        <v/>
      </c>
    </row>
    <row r="214" spans="2:9" x14ac:dyDescent="0.25">
      <c r="B214" s="4"/>
      <c r="C214" s="4"/>
      <c r="D214" s="4"/>
      <c r="E214" s="4"/>
      <c r="F214" s="4"/>
      <c r="G214" s="4"/>
      <c r="I214" s="9" t="str">
        <f>IF(COUNTIF(B$6:B210,+B210)=1,B210,"")</f>
        <v/>
      </c>
    </row>
    <row r="215" spans="2:9" x14ac:dyDescent="0.25">
      <c r="B215" s="4"/>
      <c r="C215" s="4"/>
      <c r="D215" s="4"/>
      <c r="E215" s="4"/>
      <c r="F215" s="4"/>
      <c r="G215" s="4"/>
      <c r="I215" s="9" t="str">
        <f>IF(COUNTIF(B$6:B211,+B211)=1,B211,"")</f>
        <v/>
      </c>
    </row>
    <row r="216" spans="2:9" x14ac:dyDescent="0.25">
      <c r="B216" s="4"/>
      <c r="C216" s="4"/>
      <c r="D216" s="4"/>
      <c r="E216" s="4"/>
      <c r="F216" s="4"/>
      <c r="G216" s="4"/>
      <c r="I216" s="9" t="str">
        <f>IF(COUNTIF(B$6:B212,+B212)=1,B212,"")</f>
        <v/>
      </c>
    </row>
    <row r="217" spans="2:9" x14ac:dyDescent="0.25">
      <c r="B217" s="4"/>
      <c r="C217" s="4"/>
      <c r="D217" s="4"/>
      <c r="E217" s="4"/>
      <c r="F217" s="4"/>
      <c r="G217" s="4"/>
      <c r="I217" s="9" t="str">
        <f>IF(COUNTIF(B$6:B213,+B213)=1,B213,"")</f>
        <v/>
      </c>
    </row>
    <row r="218" spans="2:9" x14ac:dyDescent="0.25">
      <c r="B218" s="4"/>
      <c r="C218" s="4"/>
      <c r="D218" s="4"/>
      <c r="E218" s="4"/>
      <c r="F218" s="4"/>
      <c r="G218" s="4"/>
      <c r="I218" s="9" t="str">
        <f>IF(COUNTIF(B$6:B214,+B214)=1,B214,"")</f>
        <v/>
      </c>
    </row>
    <row r="219" spans="2:9" x14ac:dyDescent="0.25">
      <c r="B219" s="4"/>
      <c r="C219" s="4"/>
      <c r="D219" s="4"/>
      <c r="E219" s="4"/>
      <c r="F219" s="4"/>
      <c r="G219" s="4"/>
      <c r="I219" s="9" t="str">
        <f>IF(COUNTIF(B$6:B215,+B215)=1,B215,"")</f>
        <v/>
      </c>
    </row>
    <row r="220" spans="2:9" x14ac:dyDescent="0.25">
      <c r="B220" s="4"/>
      <c r="C220" s="4"/>
      <c r="D220" s="4"/>
      <c r="E220" s="4"/>
      <c r="F220" s="4"/>
      <c r="G220" s="4"/>
      <c r="I220" s="9" t="str">
        <f>IF(COUNTIF(B$6:B216,+B216)=1,B216,"")</f>
        <v/>
      </c>
    </row>
    <row r="221" spans="2:9" x14ac:dyDescent="0.25">
      <c r="B221" s="4"/>
      <c r="C221" s="4"/>
      <c r="D221" s="4"/>
      <c r="E221" s="4"/>
      <c r="F221" s="4"/>
      <c r="G221" s="4"/>
      <c r="I221" s="9" t="str">
        <f>IF(COUNTIF(B$6:B217,+B217)=1,B217,"")</f>
        <v/>
      </c>
    </row>
    <row r="222" spans="2:9" x14ac:dyDescent="0.25">
      <c r="B222" s="4"/>
      <c r="C222" s="4"/>
      <c r="D222" s="4"/>
      <c r="E222" s="4"/>
      <c r="F222" s="4"/>
      <c r="G222" s="4"/>
      <c r="I222" s="9" t="str">
        <f>IF(COUNTIF(B$6:B218,+B218)=1,B218,"")</f>
        <v/>
      </c>
    </row>
    <row r="223" spans="2:9" x14ac:dyDescent="0.25">
      <c r="B223" s="4"/>
      <c r="C223" s="4"/>
      <c r="D223" s="4"/>
      <c r="E223" s="4"/>
      <c r="F223" s="4"/>
      <c r="G223" s="4"/>
      <c r="I223" s="9" t="str">
        <f>IF(COUNTIF(B$6:B219,+B219)=1,B219,"")</f>
        <v/>
      </c>
    </row>
    <row r="224" spans="2:9" x14ac:dyDescent="0.25">
      <c r="B224" s="4"/>
      <c r="C224" s="4"/>
      <c r="D224" s="4"/>
      <c r="E224" s="4"/>
      <c r="F224" s="4"/>
      <c r="G224" s="4"/>
      <c r="I224" s="9" t="str">
        <f>IF(COUNTIF(B$6:B220,+B220)=1,B220,"")</f>
        <v/>
      </c>
    </row>
    <row r="225" spans="2:9" x14ac:dyDescent="0.25">
      <c r="B225" s="4"/>
      <c r="C225" s="4"/>
      <c r="D225" s="4"/>
      <c r="E225" s="4"/>
      <c r="F225" s="4"/>
      <c r="G225" s="4"/>
      <c r="I225" s="9" t="str">
        <f>IF(COUNTIF(B$6:B221,+B221)=1,B221,"")</f>
        <v/>
      </c>
    </row>
    <row r="226" spans="2:9" x14ac:dyDescent="0.25">
      <c r="B226" s="4"/>
      <c r="C226" s="4"/>
      <c r="D226" s="4"/>
      <c r="E226" s="4"/>
      <c r="F226" s="4"/>
      <c r="G226" s="4"/>
      <c r="I226" s="9" t="str">
        <f>IF(COUNTIF(B$6:B222,+B222)=1,B222,"")</f>
        <v/>
      </c>
    </row>
    <row r="227" spans="2:9" x14ac:dyDescent="0.25">
      <c r="B227" s="4"/>
      <c r="C227" s="4"/>
      <c r="D227" s="4"/>
      <c r="E227" s="4"/>
      <c r="F227" s="4"/>
      <c r="G227" s="4"/>
      <c r="I227" s="9" t="str">
        <f>IF(COUNTIF(B$6:B223,+B223)=1,B223,"")</f>
        <v/>
      </c>
    </row>
    <row r="228" spans="2:9" x14ac:dyDescent="0.25">
      <c r="B228" s="4"/>
      <c r="C228" s="4"/>
      <c r="D228" s="4"/>
      <c r="E228" s="4"/>
      <c r="F228" s="4"/>
      <c r="G228" s="4"/>
      <c r="I228" s="9" t="str">
        <f>IF(COUNTIF(B$6:B224,+B224)=1,B224,"")</f>
        <v/>
      </c>
    </row>
    <row r="229" spans="2:9" x14ac:dyDescent="0.25">
      <c r="B229" s="4"/>
      <c r="C229" s="4"/>
      <c r="D229" s="4"/>
      <c r="E229" s="4"/>
      <c r="F229" s="4"/>
      <c r="G229" s="4"/>
      <c r="I229" s="9" t="str">
        <f>IF(COUNTIF(B$6:B225,+B225)=1,B225,"")</f>
        <v/>
      </c>
    </row>
    <row r="230" spans="2:9" x14ac:dyDescent="0.25">
      <c r="B230" s="4"/>
      <c r="C230" s="4"/>
      <c r="D230" s="4"/>
      <c r="E230" s="4"/>
      <c r="F230" s="4"/>
      <c r="G230" s="4"/>
      <c r="I230" s="9" t="str">
        <f>IF(COUNTIF(B$6:B226,+B226)=1,B226,"")</f>
        <v/>
      </c>
    </row>
    <row r="231" spans="2:9" x14ac:dyDescent="0.25">
      <c r="B231" s="4"/>
      <c r="C231" s="4"/>
      <c r="D231" s="4"/>
      <c r="E231" s="4"/>
      <c r="F231" s="4"/>
      <c r="G231" s="4"/>
      <c r="I231" s="9" t="str">
        <f>IF(COUNTIF(B$6:B227,+B227)=1,B227,"")</f>
        <v/>
      </c>
    </row>
    <row r="232" spans="2:9" x14ac:dyDescent="0.25">
      <c r="B232" s="4"/>
      <c r="C232" s="4"/>
      <c r="D232" s="4"/>
      <c r="E232" s="4"/>
      <c r="F232" s="4"/>
      <c r="G232" s="4"/>
      <c r="I232" s="9" t="str">
        <f>IF(COUNTIF(B$6:B228,+B228)=1,B228,"")</f>
        <v/>
      </c>
    </row>
    <row r="233" spans="2:9" x14ac:dyDescent="0.25">
      <c r="B233" s="4"/>
      <c r="C233" s="4"/>
      <c r="D233" s="4"/>
      <c r="E233" s="4"/>
      <c r="F233" s="4"/>
      <c r="G233" s="4"/>
      <c r="I233" s="9" t="str">
        <f>IF(COUNTIF(B$6:B229,+B229)=1,B229,"")</f>
        <v/>
      </c>
    </row>
    <row r="234" spans="2:9" x14ac:dyDescent="0.25">
      <c r="B234" s="4"/>
      <c r="C234" s="4"/>
      <c r="D234" s="4"/>
      <c r="E234" s="4"/>
      <c r="F234" s="4"/>
      <c r="G234" s="4"/>
      <c r="I234" s="9" t="str">
        <f>IF(COUNTIF(B$6:B230,+B230)=1,B230,"")</f>
        <v/>
      </c>
    </row>
    <row r="235" spans="2:9" x14ac:dyDescent="0.25">
      <c r="B235" s="4"/>
      <c r="C235" s="4"/>
      <c r="D235" s="4"/>
      <c r="E235" s="4"/>
      <c r="F235" s="4"/>
      <c r="G235" s="4"/>
      <c r="I235" s="9" t="str">
        <f>IF(COUNTIF(B$6:B231,+B231)=1,B231,"")</f>
        <v/>
      </c>
    </row>
    <row r="236" spans="2:9" x14ac:dyDescent="0.25">
      <c r="B236" s="4"/>
      <c r="C236" s="4"/>
      <c r="D236" s="4"/>
      <c r="E236" s="4"/>
      <c r="F236" s="4"/>
      <c r="G236" s="4"/>
      <c r="I236" s="9" t="str">
        <f>IF(COUNTIF(B$6:B232,+B232)=1,B232,"")</f>
        <v/>
      </c>
    </row>
    <row r="237" spans="2:9" x14ac:dyDescent="0.25">
      <c r="B237" s="4"/>
      <c r="C237" s="4"/>
      <c r="D237" s="4"/>
      <c r="E237" s="4"/>
      <c r="F237" s="4"/>
      <c r="G237" s="4"/>
      <c r="I237" s="9" t="str">
        <f>IF(COUNTIF(B$6:B233,+B233)=1,B233,"")</f>
        <v/>
      </c>
    </row>
    <row r="238" spans="2:9" x14ac:dyDescent="0.25">
      <c r="B238" s="4"/>
      <c r="C238" s="4"/>
      <c r="D238" s="4"/>
      <c r="E238" s="4"/>
      <c r="F238" s="4"/>
      <c r="G238" s="4"/>
      <c r="I238" s="9" t="str">
        <f>IF(COUNTIF(B$6:B234,+B234)=1,B234,"")</f>
        <v/>
      </c>
    </row>
    <row r="239" spans="2:9" x14ac:dyDescent="0.25">
      <c r="B239" s="4"/>
      <c r="C239" s="4"/>
      <c r="D239" s="4"/>
      <c r="E239" s="4"/>
      <c r="F239" s="4"/>
      <c r="G239" s="4"/>
      <c r="I239" s="9" t="str">
        <f>IF(COUNTIF(B$6:B235,+B235)=1,B235,"")</f>
        <v/>
      </c>
    </row>
    <row r="240" spans="2:9" x14ac:dyDescent="0.25">
      <c r="B240" s="4"/>
      <c r="C240" s="4"/>
      <c r="D240" s="4"/>
      <c r="E240" s="4"/>
      <c r="F240" s="4"/>
      <c r="G240" s="4"/>
      <c r="I240" s="9" t="str">
        <f>IF(COUNTIF(B$6:B236,+B236)=1,B236,"")</f>
        <v/>
      </c>
    </row>
    <row r="241" spans="2:9" x14ac:dyDescent="0.25">
      <c r="B241" s="4"/>
      <c r="C241" s="4"/>
      <c r="D241" s="4"/>
      <c r="E241" s="4"/>
      <c r="F241" s="4"/>
      <c r="G241" s="4"/>
      <c r="I241" s="9" t="str">
        <f>IF(COUNTIF(B$6:B237,+B237)=1,B237,"")</f>
        <v/>
      </c>
    </row>
    <row r="242" spans="2:9" x14ac:dyDescent="0.25">
      <c r="B242" s="4"/>
      <c r="C242" s="4"/>
      <c r="D242" s="4"/>
      <c r="E242" s="4"/>
      <c r="F242" s="4"/>
      <c r="G242" s="4"/>
      <c r="I242" s="9" t="str">
        <f>IF(COUNTIF(B$6:B238,+B238)=1,B238,"")</f>
        <v/>
      </c>
    </row>
    <row r="243" spans="2:9" x14ac:dyDescent="0.25">
      <c r="B243" s="4"/>
      <c r="C243" s="4"/>
      <c r="D243" s="4"/>
      <c r="E243" s="4"/>
      <c r="F243" s="4"/>
      <c r="G243" s="4"/>
      <c r="I243" s="9" t="str">
        <f>IF(COUNTIF(B$6:B239,+B239)=1,B239,"")</f>
        <v/>
      </c>
    </row>
    <row r="244" spans="2:9" x14ac:dyDescent="0.25">
      <c r="B244" s="4"/>
      <c r="C244" s="4"/>
      <c r="D244" s="4"/>
      <c r="E244" s="4"/>
      <c r="F244" s="4"/>
      <c r="G244" s="4"/>
      <c r="I244" s="9" t="str">
        <f>IF(COUNTIF(B$6:B240,+B240)=1,B240,"")</f>
        <v/>
      </c>
    </row>
    <row r="245" spans="2:9" x14ac:dyDescent="0.25">
      <c r="B245" s="4"/>
      <c r="C245" s="4"/>
      <c r="D245" s="4"/>
      <c r="E245" s="4"/>
      <c r="F245" s="4"/>
      <c r="G245" s="4"/>
      <c r="I245" s="9" t="str">
        <f>IF(COUNTIF(B$6:B241,+B241)=1,B241,"")</f>
        <v/>
      </c>
    </row>
    <row r="246" spans="2:9" x14ac:dyDescent="0.25">
      <c r="B246" s="4"/>
      <c r="C246" s="4"/>
      <c r="D246" s="4"/>
      <c r="E246" s="4"/>
      <c r="F246" s="4"/>
      <c r="G246" s="4"/>
      <c r="I246" s="9" t="str">
        <f>IF(COUNTIF(B$6:B242,+B242)=1,B242,"")</f>
        <v/>
      </c>
    </row>
    <row r="247" spans="2:9" x14ac:dyDescent="0.25">
      <c r="B247" s="4"/>
      <c r="C247" s="4"/>
      <c r="D247" s="4"/>
      <c r="E247" s="4"/>
      <c r="F247" s="4"/>
      <c r="G247" s="4"/>
      <c r="I247" s="9" t="str">
        <f>IF(COUNTIF(B$6:B243,+B243)=1,B243,"")</f>
        <v/>
      </c>
    </row>
    <row r="248" spans="2:9" x14ac:dyDescent="0.25">
      <c r="B248" s="4"/>
      <c r="C248" s="4"/>
      <c r="D248" s="4"/>
      <c r="E248" s="4"/>
      <c r="F248" s="4"/>
      <c r="G248" s="4"/>
      <c r="I248" s="9" t="str">
        <f>IF(COUNTIF(B$6:B244,+B244)=1,B244,"")</f>
        <v/>
      </c>
    </row>
    <row r="249" spans="2:9" x14ac:dyDescent="0.25">
      <c r="B249" s="4"/>
      <c r="C249" s="4"/>
      <c r="D249" s="4"/>
      <c r="E249" s="4"/>
      <c r="F249" s="4"/>
      <c r="G249" s="4"/>
      <c r="I249" s="9" t="str">
        <f>IF(COUNTIF(B$6:B245,+B245)=1,B245,"")</f>
        <v/>
      </c>
    </row>
    <row r="250" spans="2:9" x14ac:dyDescent="0.25">
      <c r="B250" s="4"/>
      <c r="C250" s="4"/>
      <c r="D250" s="4"/>
      <c r="E250" s="4"/>
      <c r="F250" s="4"/>
      <c r="G250" s="4"/>
      <c r="I250" s="9" t="str">
        <f>IF(COUNTIF(B$6:B246,+B246)=1,B246,"")</f>
        <v/>
      </c>
    </row>
    <row r="251" spans="2:9" x14ac:dyDescent="0.25">
      <c r="B251" s="4"/>
      <c r="C251" s="4"/>
      <c r="D251" s="4"/>
      <c r="E251" s="4"/>
      <c r="F251" s="4"/>
      <c r="G251" s="4"/>
      <c r="I251" s="9" t="str">
        <f>IF(COUNTIF(B$6:B247,+B247)=1,B247,"")</f>
        <v/>
      </c>
    </row>
    <row r="252" spans="2:9" x14ac:dyDescent="0.25">
      <c r="B252" s="4"/>
      <c r="C252" s="4"/>
      <c r="D252" s="4"/>
      <c r="E252" s="4"/>
      <c r="F252" s="4"/>
      <c r="G252" s="4"/>
      <c r="I252" s="9" t="str">
        <f>IF(COUNTIF(B$6:B248,+B248)=1,B248,"")</f>
        <v/>
      </c>
    </row>
    <row r="253" spans="2:9" x14ac:dyDescent="0.25">
      <c r="B253" s="4"/>
      <c r="C253" s="4"/>
      <c r="D253" s="4"/>
      <c r="E253" s="4"/>
      <c r="F253" s="4"/>
      <c r="G253" s="4"/>
      <c r="I253" s="9" t="str">
        <f>IF(COUNTIF(B$6:B249,+B249)=1,B249,"")</f>
        <v/>
      </c>
    </row>
    <row r="254" spans="2:9" x14ac:dyDescent="0.25">
      <c r="B254" s="4"/>
      <c r="C254" s="4"/>
      <c r="D254" s="4"/>
      <c r="E254" s="4"/>
      <c r="F254" s="4"/>
      <c r="G254" s="4"/>
      <c r="I254" s="9" t="str">
        <f>IF(COUNTIF(B$6:B250,+B250)=1,B250,"")</f>
        <v/>
      </c>
    </row>
    <row r="255" spans="2:9" x14ac:dyDescent="0.25">
      <c r="B255" s="4"/>
      <c r="C255" s="4"/>
      <c r="D255" s="4"/>
      <c r="E255" s="4"/>
      <c r="F255" s="4"/>
      <c r="G255" s="4"/>
      <c r="I255" s="9" t="str">
        <f>IF(COUNTIF(B$6:B251,+B251)=1,B251,"")</f>
        <v/>
      </c>
    </row>
    <row r="256" spans="2:9" x14ac:dyDescent="0.25">
      <c r="B256" s="4"/>
      <c r="C256" s="4"/>
      <c r="D256" s="4"/>
      <c r="E256" s="4"/>
      <c r="F256" s="4"/>
      <c r="G256" s="4"/>
      <c r="I256" s="9" t="str">
        <f>IF(COUNTIF(B$6:B252,+B252)=1,B252,"")</f>
        <v/>
      </c>
    </row>
    <row r="257" spans="2:9" x14ac:dyDescent="0.25">
      <c r="B257" s="4"/>
      <c r="C257" s="4"/>
      <c r="D257" s="4"/>
      <c r="E257" s="4"/>
      <c r="F257" s="4"/>
      <c r="G257" s="4"/>
      <c r="I257" s="9" t="str">
        <f>IF(COUNTIF(B$6:B253,+B253)=1,B253,"")</f>
        <v/>
      </c>
    </row>
    <row r="258" spans="2:9" x14ac:dyDescent="0.25">
      <c r="B258" s="4"/>
      <c r="C258" s="4"/>
      <c r="D258" s="4"/>
      <c r="E258" s="4"/>
      <c r="F258" s="4"/>
      <c r="G258" s="4"/>
      <c r="I258" s="9" t="str">
        <f>IF(COUNTIF(B$6:B254,+B254)=1,B254,"")</f>
        <v/>
      </c>
    </row>
    <row r="259" spans="2:9" x14ac:dyDescent="0.25">
      <c r="B259" s="4"/>
      <c r="C259" s="4"/>
      <c r="D259" s="4"/>
      <c r="E259" s="4"/>
      <c r="F259" s="4"/>
      <c r="G259" s="4"/>
      <c r="I259" s="9" t="str">
        <f>IF(COUNTIF(B$6:B255,+B255)=1,B255,"")</f>
        <v/>
      </c>
    </row>
    <row r="260" spans="2:9" x14ac:dyDescent="0.25">
      <c r="B260" s="4"/>
      <c r="C260" s="4"/>
      <c r="D260" s="4"/>
      <c r="E260" s="4"/>
      <c r="F260" s="4"/>
      <c r="G260" s="4"/>
      <c r="I260" s="9" t="str">
        <f>IF(COUNTIF(B$6:B256,+B256)=1,B256,"")</f>
        <v/>
      </c>
    </row>
    <row r="261" spans="2:9" x14ac:dyDescent="0.25">
      <c r="B261" s="4"/>
      <c r="C261" s="4"/>
      <c r="D261" s="4"/>
      <c r="E261" s="4"/>
      <c r="F261" s="4"/>
      <c r="G261" s="4"/>
      <c r="I261" s="9" t="str">
        <f>IF(COUNTIF(B$6:B257,+B257)=1,B257,"")</f>
        <v/>
      </c>
    </row>
    <row r="262" spans="2:9" x14ac:dyDescent="0.25">
      <c r="B262" s="4"/>
      <c r="C262" s="4"/>
      <c r="D262" s="4"/>
      <c r="E262" s="4"/>
      <c r="F262" s="4"/>
      <c r="G262" s="4"/>
      <c r="I262" s="9" t="str">
        <f>IF(COUNTIF(B$6:B258,+B258)=1,B258,"")</f>
        <v/>
      </c>
    </row>
    <row r="263" spans="2:9" x14ac:dyDescent="0.25">
      <c r="B263" s="4"/>
      <c r="C263" s="4"/>
      <c r="D263" s="4"/>
      <c r="E263" s="4"/>
      <c r="F263" s="4"/>
      <c r="G263" s="4"/>
      <c r="I263" s="9" t="str">
        <f>IF(COUNTIF(B$6:B259,+B259)=1,B259,"")</f>
        <v/>
      </c>
    </row>
    <row r="264" spans="2:9" x14ac:dyDescent="0.25">
      <c r="B264" s="4"/>
      <c r="C264" s="4"/>
      <c r="D264" s="4"/>
      <c r="E264" s="4"/>
      <c r="F264" s="4"/>
      <c r="G264" s="4"/>
      <c r="I264" s="9" t="str">
        <f>IF(COUNTIF(B$6:B260,+B260)=1,B260,"")</f>
        <v/>
      </c>
    </row>
    <row r="265" spans="2:9" x14ac:dyDescent="0.25">
      <c r="B265" s="4"/>
      <c r="C265" s="4"/>
      <c r="D265" s="4"/>
      <c r="E265" s="4"/>
      <c r="F265" s="4"/>
      <c r="G265" s="4"/>
      <c r="I265" s="9" t="str">
        <f>IF(COUNTIF(B$6:B261,+B261)=1,B261,"")</f>
        <v/>
      </c>
    </row>
    <row r="266" spans="2:9" x14ac:dyDescent="0.25">
      <c r="B266" s="4"/>
      <c r="C266" s="4"/>
      <c r="D266" s="4"/>
      <c r="E266" s="4"/>
      <c r="F266" s="4"/>
      <c r="G266" s="4"/>
      <c r="I266" s="9" t="str">
        <f>IF(COUNTIF(B$6:B262,+B262)=1,B262,"")</f>
        <v/>
      </c>
    </row>
    <row r="267" spans="2:9" x14ac:dyDescent="0.25">
      <c r="B267" s="4"/>
      <c r="C267" s="4"/>
      <c r="D267" s="4"/>
      <c r="E267" s="4"/>
      <c r="F267" s="4"/>
      <c r="G267" s="4"/>
      <c r="I267" s="9" t="str">
        <f>IF(COUNTIF(B$6:B263,+B263)=1,B263,"")</f>
        <v/>
      </c>
    </row>
    <row r="268" spans="2:9" x14ac:dyDescent="0.25">
      <c r="B268" s="4"/>
      <c r="C268" s="4"/>
      <c r="D268" s="4"/>
      <c r="E268" s="4"/>
      <c r="F268" s="4"/>
      <c r="G268" s="4"/>
      <c r="I268" s="9" t="str">
        <f>IF(COUNTIF(B$6:B264,+B264)=1,B264,"")</f>
        <v/>
      </c>
    </row>
    <row r="269" spans="2:9" x14ac:dyDescent="0.25">
      <c r="B269" s="4"/>
      <c r="C269" s="4"/>
      <c r="D269" s="4"/>
      <c r="E269" s="4"/>
      <c r="F269" s="4"/>
      <c r="G269" s="4"/>
      <c r="I269" s="9" t="str">
        <f>IF(COUNTIF(B$6:B265,+B265)=1,B265,"")</f>
        <v/>
      </c>
    </row>
    <row r="270" spans="2:9" x14ac:dyDescent="0.25">
      <c r="B270" s="4"/>
      <c r="C270" s="4"/>
      <c r="D270" s="4"/>
      <c r="E270" s="4"/>
      <c r="F270" s="4"/>
      <c r="G270" s="4"/>
      <c r="I270" s="9" t="str">
        <f>IF(COUNTIF(B$6:B266,+B266)=1,B266,"")</f>
        <v/>
      </c>
    </row>
    <row r="271" spans="2:9" x14ac:dyDescent="0.25">
      <c r="B271" s="4"/>
      <c r="C271" s="4"/>
      <c r="D271" s="4"/>
      <c r="E271" s="4"/>
      <c r="F271" s="4"/>
      <c r="G271" s="4"/>
      <c r="I271" s="9" t="str">
        <f>IF(COUNTIF(B$6:B267,+B267)=1,B267,"")</f>
        <v/>
      </c>
    </row>
    <row r="272" spans="2:9" x14ac:dyDescent="0.25">
      <c r="B272" s="4"/>
      <c r="C272" s="4"/>
      <c r="D272" s="4"/>
      <c r="E272" s="4"/>
      <c r="F272" s="4"/>
      <c r="G272" s="4"/>
      <c r="I272" s="9" t="str">
        <f>IF(COUNTIF(B$6:B268,+B268)=1,B268,"")</f>
        <v/>
      </c>
    </row>
    <row r="273" spans="2:9" x14ac:dyDescent="0.25">
      <c r="B273" s="4"/>
      <c r="C273" s="4"/>
      <c r="D273" s="4"/>
      <c r="E273" s="4"/>
      <c r="F273" s="4"/>
      <c r="G273" s="4"/>
      <c r="I273" s="9" t="str">
        <f>IF(COUNTIF(B$6:B269,+B269)=1,B269,"")</f>
        <v/>
      </c>
    </row>
    <row r="274" spans="2:9" x14ac:dyDescent="0.25">
      <c r="B274" s="4"/>
      <c r="C274" s="4"/>
      <c r="D274" s="4"/>
      <c r="E274" s="4"/>
      <c r="F274" s="4"/>
      <c r="G274" s="4"/>
      <c r="I274" s="9" t="str">
        <f>IF(COUNTIF(B$6:B270,+B270)=1,B270,"")</f>
        <v/>
      </c>
    </row>
    <row r="275" spans="2:9" x14ac:dyDescent="0.25">
      <c r="B275" s="4"/>
      <c r="C275" s="4"/>
      <c r="D275" s="4"/>
      <c r="E275" s="4"/>
      <c r="F275" s="4"/>
      <c r="G275" s="4"/>
      <c r="I275" s="9" t="str">
        <f>IF(COUNTIF(B$6:B271,+B271)=1,B271,"")</f>
        <v/>
      </c>
    </row>
    <row r="276" spans="2:9" x14ac:dyDescent="0.25">
      <c r="B276" s="4"/>
      <c r="C276" s="4"/>
      <c r="D276" s="4"/>
      <c r="E276" s="4"/>
      <c r="F276" s="4"/>
      <c r="G276" s="4"/>
      <c r="I276" s="9" t="str">
        <f>IF(COUNTIF(B$6:B272,+B272)=1,B272,"")</f>
        <v/>
      </c>
    </row>
    <row r="277" spans="2:9" x14ac:dyDescent="0.25">
      <c r="B277" s="4"/>
      <c r="C277" s="4"/>
      <c r="D277" s="4"/>
      <c r="E277" s="4"/>
      <c r="F277" s="4"/>
      <c r="G277" s="4"/>
      <c r="I277" s="9" t="str">
        <f>IF(COUNTIF(B$6:B273,+B273)=1,B273,"")</f>
        <v/>
      </c>
    </row>
    <row r="278" spans="2:9" x14ac:dyDescent="0.25">
      <c r="B278" s="4"/>
      <c r="C278" s="4"/>
      <c r="D278" s="4"/>
      <c r="E278" s="4"/>
      <c r="F278" s="4"/>
      <c r="G278" s="4"/>
      <c r="I278" s="9" t="str">
        <f>IF(COUNTIF(B$6:B274,+B274)=1,B274,"")</f>
        <v/>
      </c>
    </row>
    <row r="279" spans="2:9" x14ac:dyDescent="0.25">
      <c r="B279" s="4"/>
      <c r="C279" s="4"/>
      <c r="D279" s="4"/>
      <c r="E279" s="4"/>
      <c r="F279" s="4"/>
      <c r="G279" s="4"/>
      <c r="I279" s="9" t="str">
        <f>IF(COUNTIF(B$6:B275,+B275)=1,B275,"")</f>
        <v/>
      </c>
    </row>
    <row r="280" spans="2:9" x14ac:dyDescent="0.25">
      <c r="B280" s="4"/>
      <c r="C280" s="4"/>
      <c r="D280" s="4"/>
      <c r="E280" s="4"/>
      <c r="F280" s="4"/>
      <c r="G280" s="4"/>
      <c r="I280" s="9" t="str">
        <f>IF(COUNTIF(B$6:B276,+B276)=1,B276,"")</f>
        <v/>
      </c>
    </row>
    <row r="281" spans="2:9" x14ac:dyDescent="0.25">
      <c r="B281" s="4"/>
      <c r="C281" s="4"/>
      <c r="D281" s="4"/>
      <c r="E281" s="4"/>
      <c r="F281" s="4"/>
      <c r="G281" s="4"/>
      <c r="I281" s="9" t="str">
        <f>IF(COUNTIF(B$6:B277,+B277)=1,B277,"")</f>
        <v/>
      </c>
    </row>
    <row r="282" spans="2:9" x14ac:dyDescent="0.25">
      <c r="B282" s="4"/>
      <c r="C282" s="4"/>
      <c r="D282" s="4"/>
      <c r="E282" s="4"/>
      <c r="F282" s="4"/>
      <c r="G282" s="4"/>
      <c r="I282" s="9" t="str">
        <f>IF(COUNTIF(B$6:B278,+B278)=1,B278,"")</f>
        <v/>
      </c>
    </row>
    <row r="283" spans="2:9" x14ac:dyDescent="0.25">
      <c r="B283" s="4"/>
      <c r="C283" s="4"/>
      <c r="D283" s="4"/>
      <c r="E283" s="4"/>
      <c r="F283" s="4"/>
      <c r="G283" s="4"/>
      <c r="I283" s="9" t="str">
        <f>IF(COUNTIF(B$6:B279,+B279)=1,B279,"")</f>
        <v/>
      </c>
    </row>
    <row r="284" spans="2:9" x14ac:dyDescent="0.25">
      <c r="B284" s="4"/>
      <c r="C284" s="4"/>
      <c r="D284" s="4"/>
      <c r="E284" s="4"/>
      <c r="F284" s="4"/>
      <c r="G284" s="4"/>
      <c r="I284" s="9" t="str">
        <f>IF(COUNTIF(B$6:B280,+B280)=1,B280,"")</f>
        <v/>
      </c>
    </row>
    <row r="285" spans="2:9" x14ac:dyDescent="0.25">
      <c r="B285" s="4"/>
      <c r="C285" s="4"/>
      <c r="D285" s="4"/>
      <c r="E285" s="4"/>
      <c r="F285" s="4"/>
      <c r="G285" s="4"/>
      <c r="I285" s="9" t="str">
        <f>IF(COUNTIF(B$6:B281,+B281)=1,B281,"")</f>
        <v/>
      </c>
    </row>
    <row r="286" spans="2:9" x14ac:dyDescent="0.25">
      <c r="B286" s="4"/>
      <c r="C286" s="4"/>
      <c r="D286" s="4"/>
      <c r="E286" s="4"/>
      <c r="F286" s="4"/>
      <c r="G286" s="4"/>
      <c r="I286" s="9" t="str">
        <f>IF(COUNTIF(B$6:B282,+B282)=1,B282,"")</f>
        <v/>
      </c>
    </row>
    <row r="287" spans="2:9" x14ac:dyDescent="0.25">
      <c r="B287" s="4"/>
      <c r="C287" s="4"/>
      <c r="D287" s="4"/>
      <c r="E287" s="4"/>
      <c r="F287" s="4"/>
      <c r="G287" s="4"/>
      <c r="I287" s="9" t="str">
        <f>IF(COUNTIF(B$6:B283,+B283)=1,B283,"")</f>
        <v/>
      </c>
    </row>
    <row r="288" spans="2:9" x14ac:dyDescent="0.25">
      <c r="B288" s="4"/>
      <c r="C288" s="4"/>
      <c r="D288" s="4"/>
      <c r="E288" s="4"/>
      <c r="F288" s="4"/>
      <c r="G288" s="4"/>
      <c r="I288" s="9" t="str">
        <f>IF(COUNTIF(B$6:B284,+B284)=1,B284,"")</f>
        <v/>
      </c>
    </row>
    <row r="289" spans="2:9" x14ac:dyDescent="0.25">
      <c r="B289" s="4"/>
      <c r="C289" s="4"/>
      <c r="D289" s="4"/>
      <c r="E289" s="4"/>
      <c r="F289" s="4"/>
      <c r="G289" s="4"/>
      <c r="I289" s="9" t="str">
        <f>IF(COUNTIF(B$6:B285,+B285)=1,B285,"")</f>
        <v/>
      </c>
    </row>
    <row r="290" spans="2:9" x14ac:dyDescent="0.25">
      <c r="B290" s="4"/>
      <c r="C290" s="4"/>
      <c r="D290" s="4"/>
      <c r="E290" s="4"/>
      <c r="F290" s="4"/>
      <c r="G290" s="4"/>
      <c r="I290" s="9" t="str">
        <f>IF(COUNTIF(B$6:B286,+B286)=1,B286,"")</f>
        <v/>
      </c>
    </row>
    <row r="291" spans="2:9" x14ac:dyDescent="0.25">
      <c r="B291" s="4"/>
      <c r="C291" s="4"/>
      <c r="D291" s="4"/>
      <c r="E291" s="4"/>
      <c r="F291" s="4"/>
      <c r="G291" s="4"/>
      <c r="I291" s="9" t="str">
        <f>IF(COUNTIF(B$6:B287,+B287)=1,B287,"")</f>
        <v/>
      </c>
    </row>
    <row r="292" spans="2:9" x14ac:dyDescent="0.25">
      <c r="B292" s="4"/>
      <c r="C292" s="4"/>
      <c r="D292" s="4"/>
      <c r="E292" s="4"/>
      <c r="F292" s="4"/>
      <c r="G292" s="4"/>
      <c r="I292" s="9" t="str">
        <f>IF(COUNTIF(B$6:B288,+B288)=1,B288,"")</f>
        <v/>
      </c>
    </row>
    <row r="293" spans="2:9" x14ac:dyDescent="0.25">
      <c r="B293" s="4"/>
      <c r="C293" s="4"/>
      <c r="D293" s="4"/>
      <c r="E293" s="4"/>
      <c r="F293" s="4"/>
      <c r="G293" s="4"/>
      <c r="I293" s="9" t="str">
        <f>IF(COUNTIF(B$6:B289,+B289)=1,B289,"")</f>
        <v/>
      </c>
    </row>
    <row r="294" spans="2:9" x14ac:dyDescent="0.25">
      <c r="B294" s="4"/>
      <c r="C294" s="4"/>
      <c r="D294" s="4"/>
      <c r="E294" s="4"/>
      <c r="F294" s="4"/>
      <c r="G294" s="4"/>
      <c r="I294" s="9" t="str">
        <f>IF(COUNTIF(B$6:B290,+B290)=1,B290,"")</f>
        <v/>
      </c>
    </row>
    <row r="295" spans="2:9" x14ac:dyDescent="0.25">
      <c r="B295" s="4"/>
      <c r="C295" s="4"/>
      <c r="D295" s="4"/>
      <c r="E295" s="4"/>
      <c r="F295" s="4"/>
      <c r="G295" s="4"/>
      <c r="I295" s="9" t="str">
        <f>IF(COUNTIF(B$6:B291,+B291)=1,B291,"")</f>
        <v/>
      </c>
    </row>
    <row r="296" spans="2:9" x14ac:dyDescent="0.25">
      <c r="B296" s="4"/>
      <c r="C296" s="4"/>
      <c r="D296" s="4"/>
      <c r="E296" s="4"/>
      <c r="F296" s="4"/>
      <c r="G296" s="4"/>
      <c r="I296" s="9" t="str">
        <f>IF(COUNTIF(B$6:B292,+B292)=1,B292,"")</f>
        <v/>
      </c>
    </row>
    <row r="297" spans="2:9" x14ac:dyDescent="0.25">
      <c r="B297" s="4"/>
      <c r="C297" s="4"/>
      <c r="D297" s="4"/>
      <c r="E297" s="4"/>
      <c r="F297" s="4"/>
      <c r="G297" s="4"/>
      <c r="I297" s="9" t="str">
        <f>IF(COUNTIF(B$6:B293,+B293)=1,B293,"")</f>
        <v/>
      </c>
    </row>
    <row r="298" spans="2:9" x14ac:dyDescent="0.25">
      <c r="B298" s="4"/>
      <c r="C298" s="4"/>
      <c r="D298" s="4"/>
      <c r="E298" s="4"/>
      <c r="F298" s="4"/>
      <c r="G298" s="4"/>
      <c r="I298" s="9" t="str">
        <f>IF(COUNTIF(B$6:B294,+B294)=1,B294,"")</f>
        <v/>
      </c>
    </row>
    <row r="299" spans="2:9" x14ac:dyDescent="0.25">
      <c r="B299" s="4"/>
      <c r="C299" s="4"/>
      <c r="D299" s="4"/>
      <c r="E299" s="4"/>
      <c r="F299" s="4"/>
      <c r="G299" s="4"/>
      <c r="I299" s="9" t="str">
        <f>IF(COUNTIF(B$6:B295,+B295)=1,B295,"")</f>
        <v/>
      </c>
    </row>
    <row r="300" spans="2:9" x14ac:dyDescent="0.25">
      <c r="B300" s="4"/>
      <c r="C300" s="4"/>
      <c r="D300" s="4"/>
      <c r="E300" s="4"/>
      <c r="F300" s="4"/>
      <c r="G300" s="4"/>
      <c r="I300" s="9" t="str">
        <f>IF(COUNTIF(B$6:B296,+B296)=1,B296,"")</f>
        <v/>
      </c>
    </row>
    <row r="301" spans="2:9" x14ac:dyDescent="0.25">
      <c r="B301" s="4"/>
      <c r="C301" s="4"/>
      <c r="D301" s="4"/>
      <c r="E301" s="4"/>
      <c r="F301" s="4"/>
      <c r="G301" s="4"/>
      <c r="I301" s="9" t="str">
        <f>IF(COUNTIF(B$6:B297,+B297)=1,B297,"")</f>
        <v/>
      </c>
    </row>
    <row r="302" spans="2:9" x14ac:dyDescent="0.25">
      <c r="B302" s="4"/>
      <c r="C302" s="4"/>
      <c r="D302" s="4"/>
      <c r="E302" s="4"/>
      <c r="F302" s="4"/>
      <c r="G302" s="4"/>
      <c r="I302" s="9" t="str">
        <f>IF(COUNTIF(B$6:B298,+B298)=1,B298,"")</f>
        <v/>
      </c>
    </row>
    <row r="303" spans="2:9" x14ac:dyDescent="0.25">
      <c r="B303" s="4"/>
      <c r="C303" s="4"/>
      <c r="D303" s="4"/>
      <c r="E303" s="4"/>
      <c r="F303" s="4"/>
      <c r="G303" s="4"/>
      <c r="I303" s="9" t="str">
        <f>IF(COUNTIF(B$6:B299,+B299)=1,B299,"")</f>
        <v/>
      </c>
    </row>
    <row r="304" spans="2:9" x14ac:dyDescent="0.25">
      <c r="B304" s="4"/>
      <c r="C304" s="4"/>
      <c r="D304" s="4"/>
      <c r="E304" s="4"/>
      <c r="F304" s="4"/>
      <c r="G304" s="4"/>
      <c r="I304" s="9" t="str">
        <f>IF(COUNTIF(B$6:B300,+B300)=1,B300,"")</f>
        <v/>
      </c>
    </row>
    <row r="305" spans="2:9" x14ac:dyDescent="0.25">
      <c r="B305" s="4"/>
      <c r="C305" s="4"/>
      <c r="D305" s="4"/>
      <c r="E305" s="4"/>
      <c r="F305" s="4"/>
      <c r="G305" s="4"/>
      <c r="I305" s="9" t="str">
        <f>IF(COUNTIF(B$6:B301,+B301)=1,B301,"")</f>
        <v/>
      </c>
    </row>
    <row r="306" spans="2:9" x14ac:dyDescent="0.25">
      <c r="B306" s="4"/>
      <c r="C306" s="4"/>
      <c r="D306" s="4"/>
      <c r="E306" s="4"/>
      <c r="F306" s="4"/>
      <c r="G306" s="4"/>
      <c r="I306" s="9" t="str">
        <f>IF(COUNTIF(B$6:B302,+B302)=1,B302,"")</f>
        <v/>
      </c>
    </row>
    <row r="307" spans="2:9" x14ac:dyDescent="0.25">
      <c r="B307" s="4"/>
      <c r="C307" s="4"/>
      <c r="D307" s="4"/>
      <c r="E307" s="4"/>
      <c r="F307" s="4"/>
      <c r="G307" s="4"/>
      <c r="I307" s="9" t="str">
        <f>IF(COUNTIF(B$6:B303,+B303)=1,B303,"")</f>
        <v/>
      </c>
    </row>
    <row r="308" spans="2:9" x14ac:dyDescent="0.25">
      <c r="B308" s="4"/>
      <c r="C308" s="4"/>
      <c r="D308" s="4"/>
      <c r="E308" s="4"/>
      <c r="F308" s="4"/>
      <c r="G308" s="4"/>
      <c r="I308" s="9" t="str">
        <f>IF(COUNTIF(B$6:B304,+B304)=1,B304,"")</f>
        <v/>
      </c>
    </row>
    <row r="309" spans="2:9" x14ac:dyDescent="0.25">
      <c r="B309" s="4"/>
      <c r="C309" s="4"/>
      <c r="D309" s="4"/>
      <c r="E309" s="4"/>
      <c r="F309" s="4"/>
      <c r="G309" s="4"/>
      <c r="I309" s="9" t="str">
        <f>IF(COUNTIF(B$6:B305,+B305)=1,B305,"")</f>
        <v/>
      </c>
    </row>
    <row r="310" spans="2:9" x14ac:dyDescent="0.25">
      <c r="B310" s="4"/>
      <c r="C310" s="4"/>
      <c r="D310" s="4"/>
      <c r="E310" s="4"/>
      <c r="F310" s="4"/>
      <c r="G310" s="4"/>
      <c r="I310" s="9" t="str">
        <f>IF(COUNTIF(B$6:B306,+B306)=1,B306,"")</f>
        <v/>
      </c>
    </row>
    <row r="311" spans="2:9" x14ac:dyDescent="0.25">
      <c r="B311" s="4"/>
      <c r="C311" s="4"/>
      <c r="D311" s="4"/>
      <c r="E311" s="4"/>
      <c r="F311" s="4"/>
      <c r="G311" s="4"/>
      <c r="I311" s="9" t="str">
        <f>IF(COUNTIF(B$6:B307,+B307)=1,B307,"")</f>
        <v/>
      </c>
    </row>
    <row r="312" spans="2:9" x14ac:dyDescent="0.25">
      <c r="B312" s="4"/>
      <c r="C312" s="4"/>
      <c r="D312" s="4"/>
      <c r="E312" s="4"/>
      <c r="F312" s="4"/>
      <c r="G312" s="4"/>
      <c r="I312" s="9" t="str">
        <f>IF(COUNTIF(B$6:B308,+B308)=1,B308,"")</f>
        <v/>
      </c>
    </row>
    <row r="313" spans="2:9" x14ac:dyDescent="0.25">
      <c r="B313" s="4"/>
      <c r="C313" s="4"/>
      <c r="D313" s="4"/>
      <c r="E313" s="4"/>
      <c r="F313" s="4"/>
      <c r="G313" s="4"/>
      <c r="I313" s="9" t="str">
        <f>IF(COUNTIF(B$6:B309,+B309)=1,B309,"")</f>
        <v/>
      </c>
    </row>
    <row r="314" spans="2:9" x14ac:dyDescent="0.25">
      <c r="B314" s="4"/>
      <c r="C314" s="4"/>
      <c r="D314" s="4"/>
      <c r="E314" s="4"/>
      <c r="F314" s="4"/>
      <c r="G314" s="4"/>
      <c r="I314" s="9" t="str">
        <f>IF(COUNTIF(B$6:B310,+B310)=1,B310,"")</f>
        <v/>
      </c>
    </row>
    <row r="315" spans="2:9" x14ac:dyDescent="0.25">
      <c r="B315" s="4"/>
      <c r="C315" s="4"/>
      <c r="D315" s="4"/>
      <c r="E315" s="4"/>
      <c r="F315" s="4"/>
      <c r="G315" s="4"/>
      <c r="I315" s="9" t="str">
        <f>IF(COUNTIF(B$6:B311,+B311)=1,B311,"")</f>
        <v/>
      </c>
    </row>
    <row r="316" spans="2:9" x14ac:dyDescent="0.25">
      <c r="B316" s="4"/>
      <c r="C316" s="4"/>
      <c r="D316" s="4"/>
      <c r="E316" s="4"/>
      <c r="F316" s="4"/>
      <c r="G316" s="4"/>
      <c r="I316" s="9" t="str">
        <f>IF(COUNTIF(B$6:B312,+B312)=1,B312,"")</f>
        <v/>
      </c>
    </row>
    <row r="317" spans="2:9" x14ac:dyDescent="0.25">
      <c r="B317" s="4"/>
      <c r="C317" s="4"/>
      <c r="D317" s="4"/>
      <c r="E317" s="4"/>
      <c r="F317" s="4"/>
      <c r="G317" s="4"/>
      <c r="I317" s="9" t="str">
        <f>IF(COUNTIF(B$6:B313,+B313)=1,B313,"")</f>
        <v/>
      </c>
    </row>
    <row r="318" spans="2:9" x14ac:dyDescent="0.25">
      <c r="B318" s="4"/>
      <c r="C318" s="4"/>
      <c r="D318" s="4"/>
      <c r="E318" s="4"/>
      <c r="F318" s="4"/>
      <c r="G318" s="4"/>
      <c r="I318" s="9" t="str">
        <f>IF(COUNTIF(B$6:B314,+B314)=1,B314,"")</f>
        <v/>
      </c>
    </row>
    <row r="319" spans="2:9" x14ac:dyDescent="0.25">
      <c r="B319" s="4"/>
      <c r="C319" s="4"/>
      <c r="D319" s="4"/>
      <c r="E319" s="4"/>
      <c r="F319" s="4"/>
      <c r="G319" s="4"/>
      <c r="I319" s="9" t="str">
        <f>IF(COUNTIF(B$6:B315,+B315)=1,B315,"")</f>
        <v/>
      </c>
    </row>
    <row r="320" spans="2:9" x14ac:dyDescent="0.25">
      <c r="B320" s="4"/>
      <c r="C320" s="4"/>
      <c r="D320" s="4"/>
      <c r="E320" s="4"/>
      <c r="F320" s="4"/>
      <c r="G320" s="4"/>
      <c r="I320" s="9" t="str">
        <f>IF(COUNTIF(B$6:B316,+B316)=1,B316,"")</f>
        <v/>
      </c>
    </row>
    <row r="321" spans="2:9" x14ac:dyDescent="0.25">
      <c r="B321" s="4"/>
      <c r="C321" s="4"/>
      <c r="D321" s="4"/>
      <c r="E321" s="4"/>
      <c r="F321" s="4"/>
      <c r="G321" s="4"/>
      <c r="I321" s="9" t="str">
        <f>IF(COUNTIF(B$6:B317,+B317)=1,B317,"")</f>
        <v/>
      </c>
    </row>
    <row r="322" spans="2:9" x14ac:dyDescent="0.25">
      <c r="B322" s="4"/>
      <c r="C322" s="4"/>
      <c r="D322" s="4"/>
      <c r="E322" s="4"/>
      <c r="F322" s="4"/>
      <c r="G322" s="4"/>
      <c r="I322" s="9" t="str">
        <f>IF(COUNTIF(B$6:B318,+B318)=1,B318,"")</f>
        <v/>
      </c>
    </row>
    <row r="323" spans="2:9" x14ac:dyDescent="0.25">
      <c r="B323" s="4"/>
      <c r="C323" s="4"/>
      <c r="D323" s="4"/>
      <c r="E323" s="4"/>
      <c r="F323" s="4"/>
      <c r="G323" s="4"/>
      <c r="I323" s="9" t="str">
        <f>IF(COUNTIF(B$6:B319,+B319)=1,B319,"")</f>
        <v/>
      </c>
    </row>
    <row r="324" spans="2:9" x14ac:dyDescent="0.25">
      <c r="B324" s="4"/>
      <c r="C324" s="4"/>
      <c r="D324" s="4"/>
      <c r="E324" s="4"/>
      <c r="F324" s="4"/>
      <c r="G324" s="4"/>
      <c r="I324" s="9" t="str">
        <f>IF(COUNTIF(B$6:B320,+B320)=1,B320,"")</f>
        <v/>
      </c>
    </row>
    <row r="325" spans="2:9" x14ac:dyDescent="0.25">
      <c r="B325" s="4"/>
      <c r="C325" s="4"/>
      <c r="D325" s="4"/>
      <c r="E325" s="4"/>
      <c r="F325" s="4"/>
      <c r="G325" s="4"/>
      <c r="I325" s="9" t="str">
        <f>IF(COUNTIF(B$6:B321,+B321)=1,B321,"")</f>
        <v/>
      </c>
    </row>
    <row r="326" spans="2:9" x14ac:dyDescent="0.25">
      <c r="B326" s="4"/>
      <c r="C326" s="4"/>
      <c r="D326" s="4"/>
      <c r="E326" s="4"/>
      <c r="F326" s="4"/>
      <c r="G326" s="4"/>
      <c r="I326" s="9" t="str">
        <f>IF(COUNTIF(B$6:B322,+B322)=1,B322,"")</f>
        <v/>
      </c>
    </row>
    <row r="327" spans="2:9" x14ac:dyDescent="0.25">
      <c r="B327" s="4"/>
      <c r="C327" s="4"/>
      <c r="D327" s="4"/>
      <c r="E327" s="4"/>
      <c r="F327" s="4"/>
      <c r="G327" s="4"/>
      <c r="I327" s="9" t="str">
        <f>IF(COUNTIF(B$6:B323,+B323)=1,B323,"")</f>
        <v/>
      </c>
    </row>
    <row r="328" spans="2:9" x14ac:dyDescent="0.25">
      <c r="B328" s="4"/>
      <c r="C328" s="4"/>
      <c r="D328" s="4"/>
      <c r="E328" s="4"/>
      <c r="F328" s="4"/>
      <c r="G328" s="4"/>
      <c r="I328" s="9" t="str">
        <f>IF(COUNTIF(B$6:B324,+B324)=1,B324,"")</f>
        <v/>
      </c>
    </row>
    <row r="329" spans="2:9" x14ac:dyDescent="0.25">
      <c r="B329" s="4"/>
      <c r="C329" s="4"/>
      <c r="D329" s="4"/>
      <c r="E329" s="4"/>
      <c r="F329" s="4"/>
      <c r="G329" s="4"/>
      <c r="I329" s="9" t="str">
        <f>IF(COUNTIF(B$6:B325,+B325)=1,B325,"")</f>
        <v/>
      </c>
    </row>
    <row r="330" spans="2:9" x14ac:dyDescent="0.25">
      <c r="B330" s="4"/>
      <c r="C330" s="4"/>
      <c r="D330" s="4"/>
      <c r="E330" s="4"/>
      <c r="F330" s="4"/>
      <c r="G330" s="4"/>
      <c r="I330" s="9" t="str">
        <f>IF(COUNTIF(B$6:B326,+B326)=1,B326,"")</f>
        <v/>
      </c>
    </row>
    <row r="331" spans="2:9" x14ac:dyDescent="0.25">
      <c r="B331" s="4"/>
      <c r="C331" s="4"/>
      <c r="D331" s="4"/>
      <c r="E331" s="4"/>
      <c r="F331" s="4"/>
      <c r="G331" s="4"/>
      <c r="I331" s="9" t="str">
        <f>IF(COUNTIF(B$6:B327,+B327)=1,B327,"")</f>
        <v/>
      </c>
    </row>
    <row r="332" spans="2:9" x14ac:dyDescent="0.25">
      <c r="B332" s="4"/>
      <c r="C332" s="4"/>
      <c r="D332" s="4"/>
      <c r="E332" s="4"/>
      <c r="F332" s="4"/>
      <c r="G332" s="4"/>
      <c r="I332" s="9" t="str">
        <f>IF(COUNTIF(B$6:B328,+B328)=1,B328,"")</f>
        <v/>
      </c>
    </row>
    <row r="333" spans="2:9" x14ac:dyDescent="0.25">
      <c r="B333" s="4"/>
      <c r="C333" s="4"/>
      <c r="D333" s="4"/>
      <c r="E333" s="4"/>
      <c r="F333" s="4"/>
      <c r="G333" s="4"/>
      <c r="I333" s="9" t="str">
        <f>IF(COUNTIF(B$6:B329,+B329)=1,B329,"")</f>
        <v/>
      </c>
    </row>
    <row r="334" spans="2:9" x14ac:dyDescent="0.25">
      <c r="B334" s="4"/>
      <c r="C334" s="4"/>
      <c r="D334" s="4"/>
      <c r="E334" s="4"/>
      <c r="F334" s="4"/>
      <c r="G334" s="4"/>
      <c r="I334" s="9" t="str">
        <f>IF(COUNTIF(B$6:B330,+B330)=1,B330,"")</f>
        <v/>
      </c>
    </row>
    <row r="335" spans="2:9" x14ac:dyDescent="0.25">
      <c r="B335" s="4"/>
      <c r="C335" s="4"/>
      <c r="D335" s="4"/>
      <c r="E335" s="4"/>
      <c r="F335" s="4"/>
      <c r="G335" s="4"/>
      <c r="I335" s="9" t="str">
        <f>IF(COUNTIF(B$6:B331,+B331)=1,B331,"")</f>
        <v/>
      </c>
    </row>
    <row r="336" spans="2:9" x14ac:dyDescent="0.25">
      <c r="B336" s="4"/>
      <c r="C336" s="4"/>
      <c r="D336" s="4"/>
      <c r="E336" s="4"/>
      <c r="F336" s="4"/>
      <c r="G336" s="4"/>
      <c r="I336" s="9" t="str">
        <f>IF(COUNTIF(B$6:B332,+B332)=1,B332,"")</f>
        <v/>
      </c>
    </row>
    <row r="337" spans="2:9" x14ac:dyDescent="0.25">
      <c r="B337" s="4"/>
      <c r="C337" s="4"/>
      <c r="D337" s="4"/>
      <c r="E337" s="4"/>
      <c r="F337" s="4"/>
      <c r="G337" s="4"/>
      <c r="I337" s="9" t="str">
        <f>IF(COUNTIF(B$6:B333,+B333)=1,B333,"")</f>
        <v/>
      </c>
    </row>
    <row r="338" spans="2:9" x14ac:dyDescent="0.25">
      <c r="B338" s="4"/>
      <c r="C338" s="4"/>
      <c r="D338" s="4"/>
      <c r="E338" s="4"/>
      <c r="F338" s="4"/>
      <c r="G338" s="4"/>
      <c r="I338" s="9" t="str">
        <f>IF(COUNTIF(B$6:B334,+B334)=1,B334,"")</f>
        <v/>
      </c>
    </row>
    <row r="339" spans="2:9" x14ac:dyDescent="0.25">
      <c r="B339" s="4"/>
      <c r="C339" s="4"/>
      <c r="D339" s="4"/>
      <c r="E339" s="4"/>
      <c r="F339" s="4"/>
      <c r="G339" s="4"/>
      <c r="I339" s="9" t="str">
        <f>IF(COUNTIF(B$6:B335,+B335)=1,B335,"")</f>
        <v/>
      </c>
    </row>
    <row r="340" spans="2:9" x14ac:dyDescent="0.25">
      <c r="B340" s="4"/>
      <c r="C340" s="4"/>
      <c r="D340" s="4"/>
      <c r="E340" s="4"/>
      <c r="F340" s="4"/>
      <c r="G340" s="4"/>
      <c r="I340" s="9" t="str">
        <f>IF(COUNTIF(B$6:B336,+B336)=1,B336,"")</f>
        <v/>
      </c>
    </row>
    <row r="341" spans="2:9" x14ac:dyDescent="0.25">
      <c r="B341" s="4"/>
      <c r="C341" s="4"/>
      <c r="D341" s="4"/>
      <c r="E341" s="4"/>
      <c r="F341" s="4"/>
      <c r="G341" s="4"/>
      <c r="I341" s="9" t="str">
        <f>IF(COUNTIF(B$6:B337,+B337)=1,B337,"")</f>
        <v/>
      </c>
    </row>
    <row r="342" spans="2:9" x14ac:dyDescent="0.25">
      <c r="B342" s="4"/>
      <c r="C342" s="4"/>
      <c r="D342" s="4"/>
      <c r="E342" s="4"/>
      <c r="F342" s="4"/>
      <c r="G342" s="4"/>
      <c r="I342" s="9" t="str">
        <f>IF(COUNTIF(B$6:B338,+B338)=1,B338,"")</f>
        <v/>
      </c>
    </row>
    <row r="343" spans="2:9" x14ac:dyDescent="0.25">
      <c r="B343" s="4"/>
      <c r="C343" s="4"/>
      <c r="D343" s="4"/>
      <c r="E343" s="4"/>
      <c r="F343" s="4"/>
      <c r="G343" s="4"/>
      <c r="I343" s="9" t="str">
        <f>IF(COUNTIF(B$6:B339,+B339)=1,B339,"")</f>
        <v/>
      </c>
    </row>
    <row r="344" spans="2:9" x14ac:dyDescent="0.25">
      <c r="B344" s="4"/>
      <c r="C344" s="4"/>
      <c r="D344" s="4"/>
      <c r="E344" s="4"/>
      <c r="F344" s="4"/>
      <c r="G344" s="4"/>
      <c r="I344" s="9" t="str">
        <f>IF(COUNTIF(B$6:B340,+B340)=1,B340,"")</f>
        <v/>
      </c>
    </row>
    <row r="345" spans="2:9" x14ac:dyDescent="0.25">
      <c r="B345" s="4"/>
      <c r="C345" s="4"/>
      <c r="D345" s="4"/>
      <c r="E345" s="4"/>
      <c r="F345" s="4"/>
      <c r="G345" s="4"/>
      <c r="I345" s="9" t="str">
        <f>IF(COUNTIF(B$6:B341,+B341)=1,B341,"")</f>
        <v/>
      </c>
    </row>
    <row r="346" spans="2:9" x14ac:dyDescent="0.25">
      <c r="B346" s="4"/>
      <c r="C346" s="4"/>
      <c r="D346" s="4"/>
      <c r="E346" s="4"/>
      <c r="F346" s="4"/>
      <c r="G346" s="4"/>
      <c r="I346" s="9" t="str">
        <f>IF(COUNTIF(B$6:B342,+B342)=1,B342,"")</f>
        <v/>
      </c>
    </row>
    <row r="347" spans="2:9" x14ac:dyDescent="0.25">
      <c r="B347" s="4"/>
      <c r="C347" s="4"/>
      <c r="D347" s="4"/>
      <c r="E347" s="4"/>
      <c r="F347" s="4"/>
      <c r="G347" s="4"/>
      <c r="I347" s="9" t="str">
        <f>IF(COUNTIF(B$6:B343,+B343)=1,B343,"")</f>
        <v/>
      </c>
    </row>
    <row r="348" spans="2:9" x14ac:dyDescent="0.25">
      <c r="B348" s="4"/>
      <c r="C348" s="4"/>
      <c r="D348" s="4"/>
      <c r="E348" s="4"/>
      <c r="F348" s="4"/>
      <c r="G348" s="4"/>
      <c r="I348" s="9" t="str">
        <f>IF(COUNTIF(B$6:B344,+B344)=1,B344,"")</f>
        <v/>
      </c>
    </row>
    <row r="349" spans="2:9" x14ac:dyDescent="0.25">
      <c r="B349" s="4"/>
      <c r="C349" s="4"/>
      <c r="D349" s="4"/>
      <c r="E349" s="4"/>
      <c r="F349" s="4"/>
      <c r="G349" s="4"/>
      <c r="I349" s="9" t="str">
        <f>IF(COUNTIF(B$6:B345,+B345)=1,B345,"")</f>
        <v/>
      </c>
    </row>
    <row r="350" spans="2:9" x14ac:dyDescent="0.25">
      <c r="B350" s="4"/>
      <c r="C350" s="4"/>
      <c r="D350" s="4"/>
      <c r="E350" s="4"/>
      <c r="F350" s="4"/>
      <c r="G350" s="4"/>
      <c r="I350" s="9" t="str">
        <f>IF(COUNTIF(B$6:B346,+B346)=1,B346,"")</f>
        <v/>
      </c>
    </row>
    <row r="351" spans="2:9" x14ac:dyDescent="0.25">
      <c r="B351" s="4"/>
      <c r="C351" s="4"/>
      <c r="D351" s="4"/>
      <c r="E351" s="4"/>
      <c r="F351" s="4"/>
      <c r="G351" s="4"/>
      <c r="I351" s="9" t="str">
        <f>IF(COUNTIF(B$6:B347,+B347)=1,B347,"")</f>
        <v/>
      </c>
    </row>
    <row r="352" spans="2:9" x14ac:dyDescent="0.25">
      <c r="B352" s="4"/>
      <c r="C352" s="4"/>
      <c r="D352" s="4"/>
      <c r="E352" s="4"/>
      <c r="F352" s="4"/>
      <c r="G352" s="4"/>
      <c r="I352" s="9" t="str">
        <f>IF(COUNTIF(B$6:B348,+B348)=1,B348,"")</f>
        <v/>
      </c>
    </row>
    <row r="353" spans="2:9" x14ac:dyDescent="0.25">
      <c r="B353" s="4"/>
      <c r="C353" s="4"/>
      <c r="D353" s="4"/>
      <c r="E353" s="4"/>
      <c r="F353" s="4"/>
      <c r="G353" s="4"/>
      <c r="I353" s="9" t="str">
        <f>IF(COUNTIF(B$6:B349,+B349)=1,B349,"")</f>
        <v/>
      </c>
    </row>
    <row r="354" spans="2:9" x14ac:dyDescent="0.25">
      <c r="B354" s="4"/>
      <c r="C354" s="4"/>
      <c r="D354" s="4"/>
      <c r="E354" s="4"/>
      <c r="F354" s="4"/>
      <c r="G354" s="4"/>
      <c r="I354" s="9" t="str">
        <f>IF(COUNTIF(B$6:B350,+B350)=1,B350,"")</f>
        <v/>
      </c>
    </row>
    <row r="355" spans="2:9" x14ac:dyDescent="0.25">
      <c r="B355" s="4"/>
      <c r="C355" s="4"/>
      <c r="D355" s="4"/>
      <c r="E355" s="4"/>
      <c r="F355" s="4"/>
      <c r="G355" s="4"/>
      <c r="I355" s="9" t="str">
        <f>IF(COUNTIF(B$6:B351,+B351)=1,B351,"")</f>
        <v/>
      </c>
    </row>
    <row r="356" spans="2:9" x14ac:dyDescent="0.25">
      <c r="B356" s="4"/>
      <c r="C356" s="4"/>
      <c r="D356" s="4"/>
      <c r="E356" s="4"/>
      <c r="F356" s="4"/>
      <c r="G356" s="4"/>
      <c r="I356" s="9" t="str">
        <f>IF(COUNTIF(B$6:B352,+B352)=1,B352,"")</f>
        <v/>
      </c>
    </row>
    <row r="357" spans="2:9" x14ac:dyDescent="0.25">
      <c r="B357" s="4"/>
      <c r="C357" s="4"/>
      <c r="D357" s="4"/>
      <c r="E357" s="4"/>
      <c r="F357" s="4"/>
      <c r="G357" s="4"/>
      <c r="I357" s="9" t="str">
        <f>IF(COUNTIF(B$6:B353,+B353)=1,B353,"")</f>
        <v/>
      </c>
    </row>
    <row r="358" spans="2:9" x14ac:dyDescent="0.25">
      <c r="B358" s="4"/>
      <c r="C358" s="4"/>
      <c r="D358" s="4"/>
      <c r="E358" s="4"/>
      <c r="F358" s="4"/>
      <c r="G358" s="4"/>
      <c r="I358" s="9" t="str">
        <f>IF(COUNTIF(B$6:B354,+B354)=1,B354,"")</f>
        <v/>
      </c>
    </row>
    <row r="359" spans="2:9" x14ac:dyDescent="0.25">
      <c r="B359" s="4"/>
      <c r="C359" s="4"/>
      <c r="D359" s="4"/>
      <c r="E359" s="4"/>
      <c r="F359" s="4"/>
      <c r="G359" s="4"/>
      <c r="I359" s="9" t="str">
        <f>IF(COUNTIF(B$6:B355,+B355)=1,B355,"")</f>
        <v/>
      </c>
    </row>
    <row r="360" spans="2:9" x14ac:dyDescent="0.25">
      <c r="B360" s="4"/>
      <c r="C360" s="4"/>
      <c r="D360" s="4"/>
      <c r="E360" s="4"/>
      <c r="F360" s="4"/>
      <c r="G360" s="4"/>
      <c r="I360" s="9" t="str">
        <f>IF(COUNTIF(B$6:B356,+B356)=1,B356,"")</f>
        <v/>
      </c>
    </row>
    <row r="361" spans="2:9" x14ac:dyDescent="0.25">
      <c r="B361" s="4"/>
      <c r="C361" s="4"/>
      <c r="D361" s="4"/>
      <c r="E361" s="4"/>
      <c r="F361" s="4"/>
      <c r="G361" s="4"/>
      <c r="I361" s="9" t="str">
        <f>IF(COUNTIF(B$6:B357,+B357)=1,B357,"")</f>
        <v/>
      </c>
    </row>
    <row r="362" spans="2:9" x14ac:dyDescent="0.25">
      <c r="B362" s="4"/>
      <c r="C362" s="4"/>
      <c r="D362" s="4"/>
      <c r="E362" s="4"/>
      <c r="F362" s="4"/>
      <c r="G362" s="4"/>
      <c r="I362" s="9" t="str">
        <f>IF(COUNTIF(B$6:B358,+B358)=1,B358,"")</f>
        <v/>
      </c>
    </row>
    <row r="363" spans="2:9" x14ac:dyDescent="0.25">
      <c r="B363" s="4"/>
      <c r="C363" s="4"/>
      <c r="D363" s="4"/>
      <c r="E363" s="4"/>
      <c r="F363" s="4"/>
      <c r="G363" s="4"/>
      <c r="I363" s="9" t="str">
        <f>IF(COUNTIF(B$6:B359,+B359)=1,B359,"")</f>
        <v/>
      </c>
    </row>
    <row r="364" spans="2:9" x14ac:dyDescent="0.25">
      <c r="B364" s="4"/>
      <c r="C364" s="4"/>
      <c r="D364" s="4"/>
      <c r="E364" s="4"/>
      <c r="F364" s="4"/>
      <c r="G364" s="4"/>
      <c r="I364" s="9" t="str">
        <f>IF(COUNTIF(B$6:B360,+B360)=1,B360,"")</f>
        <v/>
      </c>
    </row>
    <row r="365" spans="2:9" x14ac:dyDescent="0.25">
      <c r="B365" s="4"/>
      <c r="C365" s="4"/>
      <c r="D365" s="4"/>
      <c r="E365" s="4"/>
      <c r="F365" s="4"/>
      <c r="G365" s="4"/>
      <c r="I365" s="9" t="str">
        <f>IF(COUNTIF(B$6:B361,+B361)=1,B361,"")</f>
        <v/>
      </c>
    </row>
    <row r="366" spans="2:9" x14ac:dyDescent="0.25">
      <c r="B366" s="4"/>
      <c r="C366" s="4"/>
      <c r="D366" s="4"/>
      <c r="E366" s="4"/>
      <c r="F366" s="4"/>
      <c r="G366" s="4"/>
      <c r="I366" s="9" t="str">
        <f>IF(COUNTIF(B$6:B362,+B362)=1,B362,"")</f>
        <v/>
      </c>
    </row>
    <row r="367" spans="2:9" x14ac:dyDescent="0.25">
      <c r="B367" s="4"/>
      <c r="C367" s="4"/>
      <c r="D367" s="4"/>
      <c r="E367" s="4"/>
      <c r="F367" s="4"/>
      <c r="G367" s="4"/>
      <c r="I367" s="9" t="str">
        <f>IF(COUNTIF(B$6:B363,+B363)=1,B363,"")</f>
        <v/>
      </c>
    </row>
    <row r="368" spans="2:9" x14ac:dyDescent="0.25">
      <c r="B368" s="4"/>
      <c r="C368" s="4"/>
      <c r="D368" s="4"/>
      <c r="E368" s="4"/>
      <c r="F368" s="4"/>
      <c r="G368" s="4"/>
      <c r="I368" s="9" t="str">
        <f>IF(COUNTIF(B$6:B364,+B364)=1,B364,"")</f>
        <v/>
      </c>
    </row>
    <row r="369" spans="2:9" x14ac:dyDescent="0.25">
      <c r="B369" s="4"/>
      <c r="C369" s="4"/>
      <c r="D369" s="4"/>
      <c r="E369" s="4"/>
      <c r="F369" s="4"/>
      <c r="G369" s="4"/>
      <c r="I369" s="9" t="str">
        <f>IF(COUNTIF(B$6:B365,+B365)=1,B365,"")</f>
        <v/>
      </c>
    </row>
    <row r="370" spans="2:9" x14ac:dyDescent="0.25">
      <c r="B370" s="4"/>
      <c r="C370" s="4"/>
      <c r="D370" s="4"/>
      <c r="E370" s="4"/>
      <c r="F370" s="4"/>
      <c r="G370" s="4"/>
      <c r="I370" s="9" t="str">
        <f>IF(COUNTIF(B$6:B366,+B366)=1,B366,"")</f>
        <v/>
      </c>
    </row>
    <row r="371" spans="2:9" x14ac:dyDescent="0.25">
      <c r="B371" s="4"/>
      <c r="C371" s="4"/>
      <c r="D371" s="4"/>
      <c r="E371" s="4"/>
      <c r="F371" s="4"/>
      <c r="G371" s="4"/>
      <c r="I371" s="9" t="str">
        <f>IF(COUNTIF(B$6:B367,+B367)=1,B367,"")</f>
        <v/>
      </c>
    </row>
    <row r="372" spans="2:9" x14ac:dyDescent="0.25">
      <c r="B372" s="4"/>
      <c r="C372" s="4"/>
      <c r="D372" s="4"/>
      <c r="E372" s="4"/>
      <c r="F372" s="4"/>
      <c r="G372" s="4"/>
      <c r="I372" s="9" t="str">
        <f>IF(COUNTIF(B$6:B368,+B368)=1,B368,"")</f>
        <v/>
      </c>
    </row>
    <row r="373" spans="2:9" x14ac:dyDescent="0.25">
      <c r="B373" s="4"/>
      <c r="C373" s="4"/>
      <c r="D373" s="4"/>
      <c r="E373" s="4"/>
      <c r="F373" s="4"/>
      <c r="G373" s="4"/>
      <c r="I373" s="9" t="str">
        <f>IF(COUNTIF(B$6:B369,+B369)=1,B369,"")</f>
        <v/>
      </c>
    </row>
    <row r="374" spans="2:9" x14ac:dyDescent="0.25">
      <c r="B374" s="4"/>
      <c r="C374" s="4"/>
      <c r="D374" s="4"/>
      <c r="E374" s="4"/>
      <c r="F374" s="4"/>
      <c r="G374" s="4"/>
      <c r="I374" s="9" t="str">
        <f>IF(COUNTIF(B$6:B370,+B370)=1,B370,"")</f>
        <v/>
      </c>
    </row>
    <row r="375" spans="2:9" x14ac:dyDescent="0.25">
      <c r="B375" s="4"/>
      <c r="C375" s="4"/>
      <c r="D375" s="4"/>
      <c r="E375" s="4"/>
      <c r="F375" s="4"/>
      <c r="G375" s="4"/>
      <c r="I375" s="9" t="str">
        <f>IF(COUNTIF(B$6:B371,+B371)=1,B371,"")</f>
        <v/>
      </c>
    </row>
    <row r="376" spans="2:9" x14ac:dyDescent="0.25">
      <c r="B376" s="4"/>
      <c r="C376" s="4"/>
      <c r="D376" s="4"/>
      <c r="E376" s="4"/>
      <c r="F376" s="4"/>
      <c r="G376" s="4"/>
      <c r="I376" s="9" t="str">
        <f>IF(COUNTIF(B$6:B372,+B372)=1,B372,"")</f>
        <v/>
      </c>
    </row>
    <row r="377" spans="2:9" x14ac:dyDescent="0.25">
      <c r="B377" s="4"/>
      <c r="C377" s="4"/>
      <c r="D377" s="4"/>
      <c r="E377" s="4"/>
      <c r="F377" s="4"/>
      <c r="G377" s="4"/>
      <c r="I377" s="9" t="str">
        <f>IF(COUNTIF(B$6:B373,+B373)=1,B373,"")</f>
        <v/>
      </c>
    </row>
    <row r="378" spans="2:9" x14ac:dyDescent="0.25">
      <c r="B378" s="4"/>
      <c r="C378" s="4"/>
      <c r="D378" s="4"/>
      <c r="E378" s="4"/>
      <c r="F378" s="4"/>
      <c r="G378" s="4"/>
      <c r="I378" s="9" t="str">
        <f>IF(COUNTIF(B$6:B374,+B374)=1,B374,"")</f>
        <v/>
      </c>
    </row>
    <row r="379" spans="2:9" x14ac:dyDescent="0.25">
      <c r="B379" s="4"/>
      <c r="C379" s="4"/>
      <c r="D379" s="4"/>
      <c r="E379" s="4"/>
      <c r="F379" s="4"/>
      <c r="G379" s="4"/>
      <c r="I379" s="9" t="str">
        <f>IF(COUNTIF(B$6:B375,+B375)=1,B375,"")</f>
        <v/>
      </c>
    </row>
    <row r="380" spans="2:9" x14ac:dyDescent="0.25">
      <c r="B380" s="4"/>
      <c r="C380" s="4"/>
      <c r="D380" s="4"/>
      <c r="E380" s="4"/>
      <c r="F380" s="4"/>
      <c r="G380" s="4"/>
      <c r="I380" s="9" t="str">
        <f>IF(COUNTIF(B$6:B376,+B376)=1,B376,"")</f>
        <v/>
      </c>
    </row>
    <row r="381" spans="2:9" x14ac:dyDescent="0.25">
      <c r="B381" s="4"/>
      <c r="C381" s="4"/>
      <c r="D381" s="4"/>
      <c r="E381" s="4"/>
      <c r="F381" s="4"/>
      <c r="G381" s="4"/>
      <c r="I381" s="9" t="str">
        <f>IF(COUNTIF(B$6:B377,+B377)=1,B377,"")</f>
        <v/>
      </c>
    </row>
    <row r="382" spans="2:9" x14ac:dyDescent="0.25">
      <c r="B382" s="4"/>
      <c r="C382" s="4"/>
      <c r="D382" s="4"/>
      <c r="E382" s="4"/>
      <c r="F382" s="4"/>
      <c r="G382" s="4"/>
      <c r="I382" s="9" t="str">
        <f>IF(COUNTIF(B$6:B378,+B378)=1,B378,"")</f>
        <v/>
      </c>
    </row>
    <row r="383" spans="2:9" x14ac:dyDescent="0.25">
      <c r="B383" s="4"/>
      <c r="C383" s="4"/>
      <c r="D383" s="4"/>
      <c r="E383" s="4"/>
      <c r="F383" s="4"/>
      <c r="G383" s="4"/>
      <c r="I383" s="9" t="str">
        <f>IF(COUNTIF(B$6:B379,+B379)=1,B379,"")</f>
        <v/>
      </c>
    </row>
    <row r="384" spans="2:9" x14ac:dyDescent="0.25">
      <c r="B384" s="4"/>
      <c r="C384" s="4"/>
      <c r="D384" s="4"/>
      <c r="E384" s="4"/>
      <c r="F384" s="4"/>
      <c r="G384" s="4"/>
      <c r="I384" s="9" t="str">
        <f>IF(COUNTIF(B$6:B380,+B380)=1,B380,"")</f>
        <v/>
      </c>
    </row>
    <row r="385" spans="2:9" x14ac:dyDescent="0.25">
      <c r="B385" s="4"/>
      <c r="C385" s="4"/>
      <c r="D385" s="4"/>
      <c r="E385" s="4"/>
      <c r="F385" s="4"/>
      <c r="G385" s="4"/>
      <c r="I385" s="9" t="str">
        <f>IF(COUNTIF(B$6:B381,+B381)=1,B381,"")</f>
        <v/>
      </c>
    </row>
    <row r="386" spans="2:9" x14ac:dyDescent="0.25">
      <c r="B386" s="4"/>
      <c r="C386" s="4"/>
      <c r="D386" s="4"/>
      <c r="E386" s="4"/>
      <c r="F386" s="4"/>
      <c r="G386" s="4"/>
      <c r="I386" s="9" t="str">
        <f>IF(COUNTIF(B$6:B382,+B382)=1,B382,"")</f>
        <v/>
      </c>
    </row>
    <row r="387" spans="2:9" x14ac:dyDescent="0.25">
      <c r="B387" s="4"/>
      <c r="C387" s="4"/>
      <c r="D387" s="4"/>
      <c r="E387" s="4"/>
      <c r="F387" s="4"/>
      <c r="G387" s="4"/>
      <c r="I387" s="9" t="str">
        <f>IF(COUNTIF(B$6:B383,+B383)=1,B383,"")</f>
        <v/>
      </c>
    </row>
    <row r="388" spans="2:9" x14ac:dyDescent="0.25">
      <c r="B388" s="4"/>
      <c r="C388" s="4"/>
      <c r="D388" s="4"/>
      <c r="E388" s="4"/>
      <c r="F388" s="4"/>
      <c r="G388" s="4"/>
      <c r="I388" s="9" t="str">
        <f>IF(COUNTIF(B$6:B384,+B384)=1,B384,"")</f>
        <v/>
      </c>
    </row>
    <row r="389" spans="2:9" x14ac:dyDescent="0.25">
      <c r="B389" s="4"/>
      <c r="C389" s="4"/>
      <c r="D389" s="4"/>
      <c r="E389" s="4"/>
      <c r="F389" s="4"/>
      <c r="G389" s="4"/>
      <c r="I389" s="9" t="str">
        <f>IF(COUNTIF(B$6:B385,+B385)=1,B385,"")</f>
        <v/>
      </c>
    </row>
    <row r="390" spans="2:9" x14ac:dyDescent="0.25">
      <c r="B390" s="4"/>
      <c r="C390" s="4"/>
      <c r="D390" s="4"/>
      <c r="E390" s="4"/>
      <c r="F390" s="4"/>
      <c r="G390" s="4"/>
      <c r="I390" s="9" t="str">
        <f>IF(COUNTIF(B$6:B386,+B386)=1,B386,"")</f>
        <v/>
      </c>
    </row>
    <row r="391" spans="2:9" x14ac:dyDescent="0.25">
      <c r="B391" s="4"/>
      <c r="C391" s="4"/>
      <c r="D391" s="4"/>
      <c r="E391" s="4"/>
      <c r="F391" s="4"/>
      <c r="G391" s="4"/>
      <c r="I391" s="9" t="str">
        <f>IF(COUNTIF(B$6:B387,+B387)=1,B387,"")</f>
        <v/>
      </c>
    </row>
    <row r="392" spans="2:9" x14ac:dyDescent="0.25">
      <c r="B392" s="4"/>
      <c r="C392" s="4"/>
      <c r="D392" s="4"/>
      <c r="E392" s="4"/>
      <c r="F392" s="4"/>
      <c r="G392" s="4"/>
      <c r="I392" s="9" t="str">
        <f>IF(COUNTIF(B$6:B388,+B388)=1,B388,"")</f>
        <v/>
      </c>
    </row>
    <row r="393" spans="2:9" x14ac:dyDescent="0.25">
      <c r="B393" s="4"/>
      <c r="C393" s="4"/>
      <c r="D393" s="4"/>
      <c r="E393" s="4"/>
      <c r="F393" s="4"/>
      <c r="G393" s="4"/>
      <c r="I393" s="9" t="str">
        <f>IF(COUNTIF(B$6:B389,+B389)=1,B389,"")</f>
        <v/>
      </c>
    </row>
    <row r="394" spans="2:9" x14ac:dyDescent="0.25">
      <c r="B394" s="4"/>
      <c r="C394" s="4"/>
      <c r="D394" s="4"/>
      <c r="E394" s="4"/>
      <c r="F394" s="4"/>
      <c r="G394" s="4"/>
      <c r="I394" s="9" t="str">
        <f>IF(COUNTIF(B$6:B390,+B390)=1,B390,"")</f>
        <v/>
      </c>
    </row>
    <row r="395" spans="2:9" x14ac:dyDescent="0.25">
      <c r="B395" s="4"/>
      <c r="C395" s="4"/>
      <c r="D395" s="4"/>
      <c r="E395" s="4"/>
      <c r="F395" s="4"/>
      <c r="G395" s="4"/>
      <c r="I395" s="9" t="str">
        <f>IF(COUNTIF(B$6:B391,+B391)=1,B391,"")</f>
        <v/>
      </c>
    </row>
    <row r="396" spans="2:9" x14ac:dyDescent="0.25">
      <c r="B396" s="4"/>
      <c r="C396" s="4"/>
      <c r="D396" s="4"/>
      <c r="E396" s="4"/>
      <c r="F396" s="4"/>
      <c r="G396" s="4"/>
      <c r="I396" s="9" t="str">
        <f>IF(COUNTIF(B$6:B392,+B392)=1,B392,"")</f>
        <v/>
      </c>
    </row>
    <row r="397" spans="2:9" x14ac:dyDescent="0.25">
      <c r="B397" s="4"/>
      <c r="C397" s="4"/>
      <c r="D397" s="4"/>
      <c r="E397" s="4"/>
      <c r="F397" s="4"/>
      <c r="G397" s="4"/>
      <c r="I397" s="9" t="str">
        <f>IF(COUNTIF(B$6:B393,+B393)=1,B393,"")</f>
        <v/>
      </c>
    </row>
    <row r="398" spans="2:9" x14ac:dyDescent="0.25">
      <c r="B398" s="4"/>
      <c r="C398" s="4"/>
      <c r="D398" s="4"/>
      <c r="E398" s="4"/>
      <c r="F398" s="4"/>
      <c r="G398" s="4"/>
      <c r="I398" s="9" t="str">
        <f>IF(COUNTIF(B$6:B394,+B394)=1,B394,"")</f>
        <v/>
      </c>
    </row>
    <row r="399" spans="2:9" x14ac:dyDescent="0.25">
      <c r="B399" s="4"/>
      <c r="C399" s="4"/>
      <c r="D399" s="4"/>
      <c r="E399" s="4"/>
      <c r="F399" s="4"/>
      <c r="G399" s="4"/>
      <c r="I399" s="9" t="str">
        <f>IF(COUNTIF(B$6:B395,+B395)=1,B395,"")</f>
        <v/>
      </c>
    </row>
    <row r="400" spans="2:9" x14ac:dyDescent="0.25">
      <c r="B400" s="4"/>
      <c r="C400" s="4"/>
      <c r="D400" s="4"/>
      <c r="E400" s="4"/>
      <c r="F400" s="4"/>
      <c r="G400" s="4"/>
      <c r="I400" s="9" t="str">
        <f>IF(COUNTIF(B$6:B396,+B396)=1,B396,"")</f>
        <v/>
      </c>
    </row>
    <row r="401" spans="2:9" x14ac:dyDescent="0.25">
      <c r="B401" s="4"/>
      <c r="C401" s="4"/>
      <c r="D401" s="4"/>
      <c r="E401" s="4"/>
      <c r="F401" s="4"/>
      <c r="G401" s="4"/>
      <c r="I401" s="9" t="str">
        <f>IF(COUNTIF(B$6:B397,+B397)=1,B397,"")</f>
        <v/>
      </c>
    </row>
    <row r="402" spans="2:9" x14ac:dyDescent="0.25">
      <c r="B402" s="4"/>
      <c r="C402" s="4"/>
      <c r="D402" s="4"/>
      <c r="E402" s="4"/>
      <c r="F402" s="4"/>
      <c r="G402" s="4"/>
      <c r="I402" s="9" t="str">
        <f>IF(COUNTIF(B$6:B398,+B398)=1,B398,"")</f>
        <v/>
      </c>
    </row>
    <row r="403" spans="2:9" x14ac:dyDescent="0.25">
      <c r="B403" s="4"/>
      <c r="C403" s="4"/>
      <c r="D403" s="4"/>
      <c r="E403" s="4"/>
      <c r="F403" s="4"/>
      <c r="G403" s="4"/>
      <c r="I403" s="9" t="str">
        <f>IF(COUNTIF(B$6:B399,+B399)=1,B399,"")</f>
        <v/>
      </c>
    </row>
    <row r="404" spans="2:9" x14ac:dyDescent="0.25">
      <c r="B404" s="4"/>
      <c r="C404" s="4"/>
      <c r="D404" s="4"/>
      <c r="E404" s="4"/>
      <c r="F404" s="4"/>
      <c r="G404" s="4"/>
      <c r="I404" s="9" t="str">
        <f>IF(COUNTIF(B$6:B400,+B400)=1,B400,"")</f>
        <v/>
      </c>
    </row>
    <row r="405" spans="2:9" x14ac:dyDescent="0.25">
      <c r="B405" s="4"/>
      <c r="C405" s="4"/>
      <c r="D405" s="4"/>
      <c r="E405" s="4"/>
      <c r="F405" s="4"/>
      <c r="G405" s="4"/>
      <c r="I405" s="9" t="str">
        <f>IF(COUNTIF(B$6:B401,+B401)=1,B401,"")</f>
        <v/>
      </c>
    </row>
    <row r="406" spans="2:9" x14ac:dyDescent="0.25">
      <c r="B406" s="4"/>
      <c r="C406" s="4"/>
      <c r="D406" s="4"/>
      <c r="E406" s="4"/>
      <c r="F406" s="4"/>
      <c r="G406" s="4"/>
      <c r="I406" s="9" t="str">
        <f>IF(COUNTIF(B$6:B402,+B402)=1,B402,"")</f>
        <v/>
      </c>
    </row>
    <row r="407" spans="2:9" x14ac:dyDescent="0.25">
      <c r="B407" s="4"/>
      <c r="C407" s="4"/>
      <c r="D407" s="4"/>
      <c r="E407" s="4"/>
      <c r="F407" s="4"/>
      <c r="G407" s="4"/>
      <c r="I407" s="9" t="str">
        <f>IF(COUNTIF(B$6:B403,+B403)=1,B403,"")</f>
        <v/>
      </c>
    </row>
    <row r="408" spans="2:9" x14ac:dyDescent="0.25">
      <c r="B408" s="4"/>
      <c r="C408" s="4"/>
      <c r="D408" s="4"/>
      <c r="E408" s="4"/>
      <c r="F408" s="4"/>
      <c r="G408" s="4"/>
      <c r="I408" s="9" t="str">
        <f>IF(COUNTIF(B$6:B404,+B404)=1,B404,"")</f>
        <v/>
      </c>
    </row>
    <row r="409" spans="2:9" x14ac:dyDescent="0.25">
      <c r="B409" s="4"/>
      <c r="C409" s="4"/>
      <c r="D409" s="4"/>
      <c r="E409" s="4"/>
      <c r="F409" s="4"/>
      <c r="G409" s="4"/>
      <c r="I409" s="9" t="str">
        <f>IF(COUNTIF(B$6:B405,+B405)=1,B405,"")</f>
        <v/>
      </c>
    </row>
    <row r="410" spans="2:9" x14ac:dyDescent="0.25">
      <c r="B410" s="4"/>
      <c r="C410" s="4"/>
      <c r="D410" s="4"/>
      <c r="E410" s="4"/>
      <c r="F410" s="4"/>
      <c r="G410" s="4"/>
      <c r="I410" s="9" t="str">
        <f>IF(COUNTIF(B$6:B406,+B406)=1,B406,"")</f>
        <v/>
      </c>
    </row>
    <row r="411" spans="2:9" x14ac:dyDescent="0.25">
      <c r="B411" s="4"/>
      <c r="C411" s="4"/>
      <c r="D411" s="4"/>
      <c r="E411" s="4"/>
      <c r="F411" s="4"/>
      <c r="G411" s="4"/>
      <c r="I411" s="9" t="str">
        <f>IF(COUNTIF(B$6:B407,+B407)=1,B407,"")</f>
        <v/>
      </c>
    </row>
    <row r="412" spans="2:9" x14ac:dyDescent="0.25">
      <c r="B412" s="4"/>
      <c r="C412" s="4"/>
      <c r="D412" s="4"/>
      <c r="E412" s="4"/>
      <c r="F412" s="4"/>
      <c r="G412" s="4"/>
      <c r="I412" s="9" t="str">
        <f>IF(COUNTIF(B$6:B408,+B408)=1,B408,"")</f>
        <v/>
      </c>
    </row>
    <row r="413" spans="2:9" x14ac:dyDescent="0.25">
      <c r="B413" s="4"/>
      <c r="C413" s="4"/>
      <c r="D413" s="4"/>
      <c r="E413" s="4"/>
      <c r="F413" s="4"/>
      <c r="G413" s="4"/>
      <c r="I413" s="9" t="str">
        <f>IF(COUNTIF(B$6:B409,+B409)=1,B409,"")</f>
        <v/>
      </c>
    </row>
    <row r="414" spans="2:9" x14ac:dyDescent="0.25">
      <c r="B414" s="4"/>
      <c r="C414" s="4"/>
      <c r="D414" s="4"/>
      <c r="E414" s="4"/>
      <c r="F414" s="4"/>
      <c r="G414" s="4"/>
      <c r="I414" s="9" t="str">
        <f>IF(COUNTIF(B$6:B410,+B410)=1,B410,"")</f>
        <v/>
      </c>
    </row>
    <row r="415" spans="2:9" x14ac:dyDescent="0.25">
      <c r="B415" s="4"/>
      <c r="C415" s="4"/>
      <c r="D415" s="4"/>
      <c r="E415" s="4"/>
      <c r="F415" s="4"/>
      <c r="G415" s="4"/>
      <c r="I415" s="9" t="str">
        <f>IF(COUNTIF(B$6:B411,+B411)=1,B411,"")</f>
        <v/>
      </c>
    </row>
    <row r="416" spans="2:9" x14ac:dyDescent="0.25">
      <c r="B416" s="4"/>
      <c r="C416" s="4"/>
      <c r="D416" s="4"/>
      <c r="E416" s="4"/>
      <c r="F416" s="4"/>
      <c r="G416" s="4"/>
      <c r="I416" s="9" t="str">
        <f>IF(COUNTIF(B$6:B412,+B412)=1,B412,"")</f>
        <v/>
      </c>
    </row>
    <row r="417" spans="2:9" x14ac:dyDescent="0.25">
      <c r="B417" s="4"/>
      <c r="C417" s="4"/>
      <c r="D417" s="4"/>
      <c r="E417" s="4"/>
      <c r="F417" s="4"/>
      <c r="G417" s="4"/>
      <c r="I417" s="9" t="str">
        <f>IF(COUNTIF(B$6:B413,+B413)=1,B413,"")</f>
        <v/>
      </c>
    </row>
    <row r="418" spans="2:9" x14ac:dyDescent="0.25">
      <c r="B418" s="4"/>
      <c r="C418" s="4"/>
      <c r="D418" s="4"/>
      <c r="E418" s="4"/>
      <c r="F418" s="4"/>
      <c r="G418" s="4"/>
      <c r="I418" s="9" t="str">
        <f>IF(COUNTIF(B$6:B414,+B414)=1,B414,"")</f>
        <v/>
      </c>
    </row>
    <row r="419" spans="2:9" x14ac:dyDescent="0.25">
      <c r="B419" s="4"/>
      <c r="C419" s="4"/>
      <c r="D419" s="4"/>
      <c r="E419" s="4"/>
      <c r="F419" s="4"/>
      <c r="G419" s="4"/>
      <c r="I419" s="9" t="str">
        <f>IF(COUNTIF(B$6:B415,+B415)=1,B415,"")</f>
        <v/>
      </c>
    </row>
    <row r="420" spans="2:9" x14ac:dyDescent="0.25">
      <c r="B420" s="4"/>
      <c r="C420" s="4"/>
      <c r="D420" s="4"/>
      <c r="E420" s="4"/>
      <c r="F420" s="4"/>
      <c r="G420" s="4"/>
      <c r="I420" s="9" t="str">
        <f>IF(COUNTIF(B$6:B416,+B416)=1,B416,"")</f>
        <v/>
      </c>
    </row>
    <row r="421" spans="2:9" x14ac:dyDescent="0.25">
      <c r="B421" s="4"/>
      <c r="C421" s="4"/>
      <c r="D421" s="4"/>
      <c r="E421" s="4"/>
      <c r="F421" s="4"/>
      <c r="G421" s="4"/>
      <c r="I421" s="9" t="str">
        <f>IF(COUNTIF(B$6:B417,+B417)=1,B417,"")</f>
        <v/>
      </c>
    </row>
    <row r="422" spans="2:9" x14ac:dyDescent="0.25">
      <c r="B422" s="4"/>
      <c r="C422" s="4"/>
      <c r="D422" s="4"/>
      <c r="E422" s="4"/>
      <c r="F422" s="4"/>
      <c r="G422" s="4"/>
      <c r="I422" s="9" t="str">
        <f>IF(COUNTIF(B$6:B418,+B418)=1,B418,"")</f>
        <v/>
      </c>
    </row>
    <row r="423" spans="2:9" x14ac:dyDescent="0.25">
      <c r="B423" s="4"/>
      <c r="C423" s="4"/>
      <c r="D423" s="4"/>
      <c r="E423" s="4"/>
      <c r="F423" s="4"/>
      <c r="G423" s="4"/>
      <c r="I423" s="9" t="str">
        <f>IF(COUNTIF(B$6:B419,+B419)=1,B419,"")</f>
        <v/>
      </c>
    </row>
    <row r="424" spans="2:9" x14ac:dyDescent="0.25">
      <c r="B424" s="4"/>
      <c r="C424" s="4"/>
      <c r="D424" s="4"/>
      <c r="E424" s="4"/>
      <c r="F424" s="4"/>
      <c r="G424" s="4"/>
      <c r="I424" s="9" t="str">
        <f>IF(COUNTIF(B$6:B420,+B420)=1,B420,"")</f>
        <v/>
      </c>
    </row>
    <row r="425" spans="2:9" x14ac:dyDescent="0.25">
      <c r="B425" s="4"/>
      <c r="C425" s="4"/>
      <c r="D425" s="4"/>
      <c r="E425" s="4"/>
      <c r="F425" s="4"/>
      <c r="G425" s="4"/>
      <c r="I425" s="9" t="str">
        <f>IF(COUNTIF(B$6:B421,+B421)=1,B421,"")</f>
        <v/>
      </c>
    </row>
    <row r="426" spans="2:9" x14ac:dyDescent="0.25">
      <c r="B426" s="4"/>
      <c r="C426" s="4"/>
      <c r="D426" s="4"/>
      <c r="E426" s="4"/>
      <c r="F426" s="4"/>
      <c r="G426" s="4"/>
      <c r="I426" s="9" t="str">
        <f>IF(COUNTIF(B$6:B422,+B422)=1,B422,"")</f>
        <v/>
      </c>
    </row>
    <row r="427" spans="2:9" x14ac:dyDescent="0.25">
      <c r="B427" s="4"/>
      <c r="C427" s="4"/>
      <c r="D427" s="4"/>
      <c r="E427" s="4"/>
      <c r="F427" s="4"/>
      <c r="G427" s="4"/>
      <c r="I427" s="9" t="str">
        <f>IF(COUNTIF(B$6:B423,+B423)=1,B423,"")</f>
        <v/>
      </c>
    </row>
    <row r="428" spans="2:9" x14ac:dyDescent="0.25">
      <c r="B428" s="4"/>
      <c r="C428" s="4"/>
      <c r="D428" s="4"/>
      <c r="E428" s="4"/>
      <c r="F428" s="4"/>
      <c r="G428" s="4"/>
      <c r="I428" s="9" t="str">
        <f>IF(COUNTIF(B$6:B424,+B424)=1,B424,"")</f>
        <v/>
      </c>
    </row>
    <row r="429" spans="2:9" x14ac:dyDescent="0.25">
      <c r="B429" s="4"/>
      <c r="C429" s="4"/>
      <c r="D429" s="4"/>
      <c r="E429" s="4"/>
      <c r="F429" s="4"/>
      <c r="G429" s="4"/>
      <c r="I429" s="9" t="str">
        <f>IF(COUNTIF(B$6:B425,+B425)=1,B425,"")</f>
        <v/>
      </c>
    </row>
    <row r="430" spans="2:9" x14ac:dyDescent="0.25">
      <c r="B430" s="4"/>
      <c r="C430" s="4"/>
      <c r="D430" s="4"/>
      <c r="E430" s="4"/>
      <c r="F430" s="4"/>
      <c r="G430" s="4"/>
      <c r="I430" s="9" t="str">
        <f>IF(COUNTIF(B$6:B426,+B426)=1,B426,"")</f>
        <v/>
      </c>
    </row>
    <row r="431" spans="2:9" x14ac:dyDescent="0.25">
      <c r="B431" s="4"/>
      <c r="C431" s="4"/>
      <c r="D431" s="4"/>
      <c r="E431" s="4"/>
      <c r="F431" s="4"/>
      <c r="G431" s="4"/>
      <c r="I431" s="9" t="str">
        <f>IF(COUNTIF(B$6:B427,+B427)=1,B427,"")</f>
        <v/>
      </c>
    </row>
    <row r="432" spans="2:9" x14ac:dyDescent="0.25">
      <c r="B432" s="4"/>
      <c r="C432" s="4"/>
      <c r="D432" s="4"/>
      <c r="E432" s="4"/>
      <c r="F432" s="4"/>
      <c r="G432" s="4"/>
      <c r="I432" s="9" t="str">
        <f>IF(COUNTIF(B$6:B428,+B428)=1,B428,"")</f>
        <v/>
      </c>
    </row>
    <row r="433" spans="2:9" x14ac:dyDescent="0.25">
      <c r="B433" s="4"/>
      <c r="C433" s="4"/>
      <c r="D433" s="4"/>
      <c r="E433" s="4"/>
      <c r="F433" s="4"/>
      <c r="G433" s="4"/>
      <c r="I433" s="9" t="str">
        <f>IF(COUNTIF(B$6:B429,+B429)=1,B429,"")</f>
        <v/>
      </c>
    </row>
    <row r="434" spans="2:9" x14ac:dyDescent="0.25">
      <c r="B434" s="4"/>
      <c r="C434" s="4"/>
      <c r="D434" s="4"/>
      <c r="E434" s="4"/>
      <c r="F434" s="4"/>
      <c r="G434" s="4"/>
      <c r="I434" s="9" t="str">
        <f>IF(COUNTIF(B$6:B430,+B430)=1,B430,"")</f>
        <v/>
      </c>
    </row>
    <row r="435" spans="2:9" x14ac:dyDescent="0.25">
      <c r="B435" s="4"/>
      <c r="C435" s="4"/>
      <c r="D435" s="4"/>
      <c r="E435" s="4"/>
      <c r="F435" s="4"/>
      <c r="G435" s="4"/>
      <c r="I435" s="9" t="str">
        <f>IF(COUNTIF(B$6:B431,+B431)=1,B431,"")</f>
        <v/>
      </c>
    </row>
    <row r="436" spans="2:9" x14ac:dyDescent="0.25">
      <c r="B436" s="4"/>
      <c r="C436" s="4"/>
      <c r="D436" s="4"/>
      <c r="E436" s="4"/>
      <c r="F436" s="4"/>
      <c r="G436" s="4"/>
      <c r="I436" s="9" t="str">
        <f>IF(COUNTIF(B$6:B432,+B432)=1,B432,"")</f>
        <v/>
      </c>
    </row>
    <row r="437" spans="2:9" x14ac:dyDescent="0.25">
      <c r="B437" s="4"/>
      <c r="C437" s="4"/>
      <c r="D437" s="4"/>
      <c r="E437" s="4"/>
      <c r="F437" s="4"/>
      <c r="G437" s="4"/>
      <c r="I437" s="9" t="str">
        <f>IF(COUNTIF(B$6:B433,+B433)=1,B433,"")</f>
        <v/>
      </c>
    </row>
    <row r="438" spans="2:9" x14ac:dyDescent="0.25">
      <c r="B438" s="4"/>
      <c r="C438" s="4"/>
      <c r="D438" s="4"/>
      <c r="E438" s="4"/>
      <c r="F438" s="4"/>
      <c r="G438" s="4"/>
      <c r="I438" s="9" t="str">
        <f>IF(COUNTIF(B$6:B434,+B434)=1,B434,"")</f>
        <v/>
      </c>
    </row>
    <row r="439" spans="2:9" x14ac:dyDescent="0.25">
      <c r="B439" s="4"/>
      <c r="C439" s="4"/>
      <c r="D439" s="4"/>
      <c r="E439" s="4"/>
      <c r="F439" s="4"/>
      <c r="G439" s="4"/>
      <c r="I439" s="9" t="str">
        <f>IF(COUNTIF(B$6:B435,+B435)=1,B435,"")</f>
        <v/>
      </c>
    </row>
    <row r="440" spans="2:9" x14ac:dyDescent="0.25">
      <c r="B440" s="4"/>
      <c r="C440" s="4"/>
      <c r="D440" s="4"/>
      <c r="E440" s="4"/>
      <c r="F440" s="4"/>
      <c r="G440" s="4"/>
      <c r="I440" s="9" t="str">
        <f>IF(COUNTIF(B$6:B436,+B436)=1,B436,"")</f>
        <v/>
      </c>
    </row>
    <row r="441" spans="2:9" x14ac:dyDescent="0.25">
      <c r="B441" s="4"/>
      <c r="C441" s="4"/>
      <c r="D441" s="4"/>
      <c r="E441" s="4"/>
      <c r="F441" s="4"/>
      <c r="G441" s="4"/>
      <c r="I441" s="9" t="str">
        <f>IF(COUNTIF(B$6:B437,+B437)=1,B437,"")</f>
        <v/>
      </c>
    </row>
    <row r="442" spans="2:9" x14ac:dyDescent="0.25">
      <c r="B442" s="4"/>
      <c r="C442" s="4"/>
      <c r="D442" s="4"/>
      <c r="E442" s="4"/>
      <c r="F442" s="4"/>
      <c r="G442" s="4"/>
      <c r="I442" s="9" t="str">
        <f>IF(COUNTIF(B$6:B438,+B438)=1,B438,"")</f>
        <v/>
      </c>
    </row>
    <row r="443" spans="2:9" x14ac:dyDescent="0.25">
      <c r="B443" s="4"/>
      <c r="C443" s="4"/>
      <c r="D443" s="4"/>
      <c r="E443" s="4"/>
      <c r="F443" s="4"/>
      <c r="G443" s="4"/>
      <c r="I443" s="9" t="str">
        <f>IF(COUNTIF(B$6:B439,+B439)=1,B439,"")</f>
        <v/>
      </c>
    </row>
    <row r="444" spans="2:9" x14ac:dyDescent="0.25">
      <c r="B444" s="4"/>
      <c r="C444" s="4"/>
      <c r="D444" s="4"/>
      <c r="E444" s="4"/>
      <c r="F444" s="4"/>
      <c r="G444" s="4"/>
      <c r="I444" s="9" t="str">
        <f>IF(COUNTIF(B$6:B440,+B440)=1,B440,"")</f>
        <v/>
      </c>
    </row>
    <row r="445" spans="2:9" x14ac:dyDescent="0.25">
      <c r="B445" s="4"/>
      <c r="C445" s="4"/>
      <c r="D445" s="4"/>
      <c r="E445" s="4"/>
      <c r="F445" s="4"/>
      <c r="G445" s="4"/>
      <c r="I445" s="9" t="str">
        <f>IF(COUNTIF(B$6:B441,+B441)=1,B441,"")</f>
        <v/>
      </c>
    </row>
    <row r="446" spans="2:9" x14ac:dyDescent="0.25">
      <c r="B446" s="4"/>
      <c r="C446" s="4"/>
      <c r="D446" s="4"/>
      <c r="E446" s="4"/>
      <c r="F446" s="4"/>
      <c r="G446" s="4"/>
      <c r="I446" s="9" t="str">
        <f>IF(COUNTIF(B$6:B442,+B442)=1,B442,"")</f>
        <v/>
      </c>
    </row>
    <row r="447" spans="2:9" x14ac:dyDescent="0.25">
      <c r="B447" s="4"/>
      <c r="C447" s="4"/>
      <c r="D447" s="4"/>
      <c r="E447" s="4"/>
      <c r="F447" s="4"/>
      <c r="G447" s="4"/>
      <c r="I447" s="9" t="str">
        <f>IF(COUNTIF(B$6:B443,+B443)=1,B443,"")</f>
        <v/>
      </c>
    </row>
    <row r="448" spans="2:9" x14ac:dyDescent="0.25">
      <c r="B448" s="4"/>
      <c r="C448" s="4"/>
      <c r="D448" s="4"/>
      <c r="E448" s="4"/>
      <c r="F448" s="4"/>
      <c r="G448" s="4"/>
      <c r="I448" s="9" t="str">
        <f>IF(COUNTIF(B$6:B444,+B444)=1,B444,"")</f>
        <v/>
      </c>
    </row>
    <row r="449" spans="2:9" x14ac:dyDescent="0.25">
      <c r="B449" s="4"/>
      <c r="C449" s="4"/>
      <c r="D449" s="4"/>
      <c r="E449" s="4"/>
      <c r="F449" s="4"/>
      <c r="G449" s="4"/>
      <c r="I449" s="9" t="str">
        <f>IF(COUNTIF(B$6:B445,+B445)=1,B445,"")</f>
        <v/>
      </c>
    </row>
    <row r="450" spans="2:9" x14ac:dyDescent="0.25">
      <c r="B450" s="4"/>
      <c r="C450" s="4"/>
      <c r="D450" s="4"/>
      <c r="E450" s="4"/>
      <c r="F450" s="4"/>
      <c r="G450" s="4"/>
      <c r="I450" s="9" t="str">
        <f>IF(COUNTIF(B$6:B446,+B446)=1,B446,"")</f>
        <v/>
      </c>
    </row>
    <row r="451" spans="2:9" x14ac:dyDescent="0.25">
      <c r="B451" s="4"/>
      <c r="C451" s="4"/>
      <c r="D451" s="4"/>
      <c r="E451" s="4"/>
      <c r="F451" s="4"/>
      <c r="G451" s="4"/>
      <c r="I451" s="9" t="str">
        <f>IF(COUNTIF(B$6:B447,+B447)=1,B447,"")</f>
        <v/>
      </c>
    </row>
    <row r="452" spans="2:9" x14ac:dyDescent="0.25">
      <c r="B452" s="4"/>
      <c r="C452" s="4"/>
      <c r="D452" s="4"/>
      <c r="E452" s="4"/>
      <c r="F452" s="4"/>
      <c r="G452" s="4"/>
      <c r="I452" s="9" t="str">
        <f>IF(COUNTIF(B$6:B448,+B448)=1,B448,"")</f>
        <v/>
      </c>
    </row>
    <row r="453" spans="2:9" x14ac:dyDescent="0.25">
      <c r="B453" s="4"/>
      <c r="C453" s="4"/>
      <c r="D453" s="4"/>
      <c r="E453" s="4"/>
      <c r="F453" s="4"/>
      <c r="G453" s="4"/>
      <c r="I453" s="9" t="str">
        <f>IF(COUNTIF(B$6:B449,+B449)=1,B449,"")</f>
        <v/>
      </c>
    </row>
    <row r="454" spans="2:9" x14ac:dyDescent="0.25">
      <c r="B454" s="4"/>
      <c r="C454" s="4"/>
      <c r="D454" s="4"/>
      <c r="E454" s="4"/>
      <c r="F454" s="4"/>
      <c r="G454" s="4"/>
      <c r="I454" s="9" t="str">
        <f>IF(COUNTIF(B$6:B450,+B450)=1,B450,"")</f>
        <v/>
      </c>
    </row>
    <row r="455" spans="2:9" x14ac:dyDescent="0.25">
      <c r="B455" s="4"/>
      <c r="C455" s="4"/>
      <c r="D455" s="4"/>
      <c r="E455" s="4"/>
      <c r="F455" s="4"/>
      <c r="G455" s="4"/>
      <c r="I455" s="9" t="str">
        <f>IF(COUNTIF(B$6:B451,+B451)=1,B451,"")</f>
        <v/>
      </c>
    </row>
    <row r="456" spans="2:9" x14ac:dyDescent="0.25">
      <c r="B456" s="4"/>
      <c r="C456" s="4"/>
      <c r="D456" s="4"/>
      <c r="E456" s="4"/>
      <c r="F456" s="4"/>
      <c r="G456" s="4"/>
      <c r="I456" s="9" t="str">
        <f>IF(COUNTIF(B$6:B452,+B452)=1,B452,"")</f>
        <v/>
      </c>
    </row>
    <row r="457" spans="2:9" x14ac:dyDescent="0.25">
      <c r="B457" s="4"/>
      <c r="C457" s="4"/>
      <c r="D457" s="4"/>
      <c r="E457" s="4"/>
      <c r="F457" s="4"/>
      <c r="G457" s="4"/>
      <c r="I457" s="9" t="str">
        <f>IF(COUNTIF(B$6:B453,+B453)=1,B453,"")</f>
        <v/>
      </c>
    </row>
    <row r="458" spans="2:9" x14ac:dyDescent="0.25">
      <c r="B458" s="4"/>
      <c r="C458" s="4"/>
      <c r="D458" s="4"/>
      <c r="E458" s="4"/>
      <c r="F458" s="4"/>
      <c r="G458" s="4"/>
      <c r="I458" s="9" t="str">
        <f>IF(COUNTIF(B$6:B454,+B454)=1,B454,"")</f>
        <v/>
      </c>
    </row>
    <row r="459" spans="2:9" x14ac:dyDescent="0.25">
      <c r="B459" s="4"/>
      <c r="C459" s="4"/>
      <c r="D459" s="4"/>
      <c r="E459" s="4"/>
      <c r="F459" s="4"/>
      <c r="G459" s="4"/>
      <c r="I459" s="9" t="str">
        <f>IF(COUNTIF(B$6:B455,+B455)=1,B455,"")</f>
        <v/>
      </c>
    </row>
    <row r="460" spans="2:9" x14ac:dyDescent="0.25">
      <c r="B460" s="4"/>
      <c r="C460" s="4"/>
      <c r="D460" s="4"/>
      <c r="E460" s="4"/>
      <c r="F460" s="4"/>
      <c r="G460" s="4"/>
      <c r="I460" s="9" t="str">
        <f>IF(COUNTIF(B$6:B456,+B456)=1,B456,"")</f>
        <v/>
      </c>
    </row>
    <row r="461" spans="2:9" x14ac:dyDescent="0.25">
      <c r="B461" s="4"/>
      <c r="C461" s="4"/>
      <c r="D461" s="4"/>
      <c r="E461" s="4"/>
      <c r="F461" s="4"/>
      <c r="G461" s="4"/>
      <c r="I461" s="9" t="str">
        <f>IF(COUNTIF(B$6:B457,+B457)=1,B457,"")</f>
        <v/>
      </c>
    </row>
    <row r="462" spans="2:9" x14ac:dyDescent="0.25">
      <c r="B462" s="4"/>
      <c r="C462" s="4"/>
      <c r="D462" s="4"/>
      <c r="E462" s="4"/>
      <c r="F462" s="4"/>
      <c r="G462" s="4"/>
      <c r="I462" s="9" t="str">
        <f>IF(COUNTIF(B$6:B458,+B458)=1,B458,"")</f>
        <v/>
      </c>
    </row>
    <row r="463" spans="2:9" x14ac:dyDescent="0.25">
      <c r="B463" s="4"/>
      <c r="C463" s="4"/>
      <c r="D463" s="4"/>
      <c r="E463" s="4"/>
      <c r="F463" s="4"/>
      <c r="G463" s="4"/>
      <c r="I463" s="9" t="str">
        <f>IF(COUNTIF(B$6:B459,+B459)=1,B459,"")</f>
        <v/>
      </c>
    </row>
    <row r="464" spans="2:9" x14ac:dyDescent="0.25">
      <c r="B464" s="4"/>
      <c r="C464" s="4"/>
      <c r="D464" s="4"/>
      <c r="E464" s="4"/>
      <c r="F464" s="4"/>
      <c r="G464" s="4"/>
      <c r="I464" s="9" t="str">
        <f>IF(COUNTIF(B$6:B460,+B460)=1,B460,"")</f>
        <v/>
      </c>
    </row>
    <row r="465" spans="2:9" x14ac:dyDescent="0.25">
      <c r="B465" s="4"/>
      <c r="C465" s="4"/>
      <c r="D465" s="4"/>
      <c r="E465" s="4"/>
      <c r="F465" s="4"/>
      <c r="G465" s="4"/>
      <c r="I465" s="9" t="str">
        <f>IF(COUNTIF(B$6:B461,+B461)=1,B461,"")</f>
        <v/>
      </c>
    </row>
    <row r="466" spans="2:9" x14ac:dyDescent="0.25">
      <c r="B466" s="4"/>
      <c r="C466" s="4"/>
      <c r="D466" s="4"/>
      <c r="E466" s="4"/>
      <c r="F466" s="4"/>
      <c r="G466" s="4"/>
      <c r="I466" s="9" t="str">
        <f>IF(COUNTIF(B$6:B462,+B462)=1,B462,"")</f>
        <v/>
      </c>
    </row>
    <row r="467" spans="2:9" x14ac:dyDescent="0.25">
      <c r="B467" s="4"/>
      <c r="C467" s="4"/>
      <c r="D467" s="4"/>
      <c r="E467" s="4"/>
      <c r="F467" s="4"/>
      <c r="G467" s="4"/>
      <c r="I467" s="9" t="str">
        <f>IF(COUNTIF(B$6:B463,+B463)=1,B463,"")</f>
        <v/>
      </c>
    </row>
    <row r="468" spans="2:9" x14ac:dyDescent="0.25">
      <c r="B468" s="4"/>
      <c r="C468" s="4"/>
      <c r="D468" s="4"/>
      <c r="E468" s="4"/>
      <c r="F468" s="4"/>
      <c r="G468" s="4"/>
      <c r="I468" s="9" t="str">
        <f>IF(COUNTIF(B$6:B464,+B464)=1,B464,"")</f>
        <v/>
      </c>
    </row>
    <row r="469" spans="2:9" x14ac:dyDescent="0.25">
      <c r="B469" s="4"/>
      <c r="C469" s="4"/>
      <c r="D469" s="4"/>
      <c r="E469" s="4"/>
      <c r="F469" s="4"/>
      <c r="G469" s="4"/>
      <c r="I469" s="9" t="str">
        <f>IF(COUNTIF(B$6:B465,+B465)=1,B465,"")</f>
        <v/>
      </c>
    </row>
    <row r="470" spans="2:9" x14ac:dyDescent="0.25">
      <c r="B470" s="4"/>
      <c r="C470" s="4"/>
      <c r="D470" s="4"/>
      <c r="E470" s="4"/>
      <c r="F470" s="4"/>
      <c r="G470" s="4"/>
      <c r="I470" s="9" t="str">
        <f>IF(COUNTIF(B$6:B466,+B466)=1,B466,"")</f>
        <v/>
      </c>
    </row>
    <row r="471" spans="2:9" x14ac:dyDescent="0.25">
      <c r="B471" s="4"/>
      <c r="C471" s="4"/>
      <c r="D471" s="4"/>
      <c r="E471" s="4"/>
      <c r="F471" s="4"/>
      <c r="G471" s="4"/>
      <c r="I471" s="9" t="str">
        <f>IF(COUNTIF(B$6:B467,+B467)=1,B467,"")</f>
        <v/>
      </c>
    </row>
    <row r="472" spans="2:9" x14ac:dyDescent="0.25">
      <c r="B472" s="4"/>
      <c r="C472" s="4"/>
      <c r="D472" s="4"/>
      <c r="E472" s="4"/>
      <c r="F472" s="4"/>
      <c r="G472" s="4"/>
      <c r="I472" s="9" t="str">
        <f>IF(COUNTIF(B$6:B468,+B468)=1,B468,"")</f>
        <v/>
      </c>
    </row>
    <row r="473" spans="2:9" x14ac:dyDescent="0.25">
      <c r="B473" s="4"/>
      <c r="C473" s="4"/>
      <c r="D473" s="4"/>
      <c r="E473" s="4"/>
      <c r="F473" s="4"/>
      <c r="G473" s="4"/>
      <c r="I473" s="9" t="str">
        <f>IF(COUNTIF(B$6:B469,+B469)=1,B469,"")</f>
        <v/>
      </c>
    </row>
    <row r="474" spans="2:9" x14ac:dyDescent="0.25">
      <c r="B474" s="4"/>
      <c r="C474" s="4"/>
      <c r="D474" s="4"/>
      <c r="E474" s="4"/>
      <c r="F474" s="4"/>
      <c r="G474" s="4"/>
      <c r="I474" s="9" t="str">
        <f>IF(COUNTIF(B$6:B470,+B470)=1,B470,"")</f>
        <v/>
      </c>
    </row>
    <row r="475" spans="2:9" x14ac:dyDescent="0.25">
      <c r="B475" s="4"/>
      <c r="C475" s="4"/>
      <c r="D475" s="4"/>
      <c r="E475" s="4"/>
      <c r="F475" s="4"/>
      <c r="G475" s="4"/>
      <c r="I475" s="9" t="str">
        <f>IF(COUNTIF(B$6:B471,+B471)=1,B471,"")</f>
        <v/>
      </c>
    </row>
    <row r="476" spans="2:9" x14ac:dyDescent="0.25">
      <c r="B476" s="4"/>
      <c r="C476" s="4"/>
      <c r="D476" s="4"/>
      <c r="E476" s="4"/>
      <c r="F476" s="4"/>
      <c r="G476" s="4"/>
      <c r="I476" s="9" t="str">
        <f>IF(COUNTIF(B$6:B472,+B472)=1,B472,"")</f>
        <v/>
      </c>
    </row>
    <row r="477" spans="2:9" x14ac:dyDescent="0.25">
      <c r="B477" s="4"/>
      <c r="C477" s="4"/>
      <c r="D477" s="4"/>
      <c r="E477" s="4"/>
      <c r="F477" s="4"/>
      <c r="G477" s="4"/>
      <c r="I477" s="9" t="str">
        <f>IF(COUNTIF(B$6:B473,+B473)=1,B473,"")</f>
        <v/>
      </c>
    </row>
    <row r="478" spans="2:9" x14ac:dyDescent="0.25">
      <c r="B478" s="4"/>
      <c r="C478" s="4"/>
      <c r="D478" s="4"/>
      <c r="E478" s="4"/>
      <c r="F478" s="4"/>
      <c r="G478" s="4"/>
      <c r="I478" s="9" t="str">
        <f>IF(COUNTIF(B$6:B474,+B474)=1,B474,"")</f>
        <v/>
      </c>
    </row>
    <row r="479" spans="2:9" x14ac:dyDescent="0.25">
      <c r="B479" s="4"/>
      <c r="C479" s="4"/>
      <c r="D479" s="4"/>
      <c r="E479" s="4"/>
      <c r="F479" s="4"/>
      <c r="G479" s="4"/>
      <c r="I479" s="9" t="str">
        <f>IF(COUNTIF(B$6:B475,+B475)=1,B475,"")</f>
        <v/>
      </c>
    </row>
    <row r="480" spans="2:9" x14ac:dyDescent="0.25">
      <c r="B480" s="4"/>
      <c r="C480" s="4"/>
      <c r="D480" s="4"/>
      <c r="E480" s="4"/>
      <c r="F480" s="4"/>
      <c r="G480" s="4"/>
      <c r="I480" s="9" t="str">
        <f>IF(COUNTIF(B$6:B476,+B476)=1,B476,"")</f>
        <v/>
      </c>
    </row>
    <row r="481" spans="2:9" x14ac:dyDescent="0.25">
      <c r="B481" s="4"/>
      <c r="C481" s="4"/>
      <c r="D481" s="4"/>
      <c r="E481" s="4"/>
      <c r="F481" s="4"/>
      <c r="G481" s="4"/>
      <c r="I481" s="9" t="str">
        <f>IF(COUNTIF(B$6:B477,+B477)=1,B477,"")</f>
        <v/>
      </c>
    </row>
    <row r="482" spans="2:9" x14ac:dyDescent="0.25">
      <c r="B482" s="4"/>
      <c r="C482" s="4"/>
      <c r="D482" s="4"/>
      <c r="E482" s="4"/>
      <c r="F482" s="4"/>
      <c r="G482" s="4"/>
      <c r="I482" s="9" t="str">
        <f>IF(COUNTIF(B$6:B478,+B478)=1,B478,"")</f>
        <v/>
      </c>
    </row>
    <row r="483" spans="2:9" x14ac:dyDescent="0.25">
      <c r="B483" s="4"/>
      <c r="C483" s="4"/>
      <c r="D483" s="4"/>
      <c r="E483" s="4"/>
      <c r="F483" s="4"/>
      <c r="G483" s="4"/>
      <c r="I483" s="9" t="str">
        <f>IF(COUNTIF(B$6:B479,+B479)=1,B479,"")</f>
        <v/>
      </c>
    </row>
    <row r="484" spans="2:9" x14ac:dyDescent="0.25">
      <c r="B484" s="4"/>
      <c r="C484" s="4"/>
      <c r="D484" s="4"/>
      <c r="E484" s="4"/>
      <c r="F484" s="4"/>
      <c r="G484" s="4"/>
      <c r="I484" s="9" t="str">
        <f>IF(COUNTIF(B$6:B480,+B480)=1,B480,"")</f>
        <v/>
      </c>
    </row>
    <row r="485" spans="2:9" x14ac:dyDescent="0.25">
      <c r="B485" s="4"/>
      <c r="C485" s="4"/>
      <c r="D485" s="4"/>
      <c r="E485" s="4"/>
      <c r="F485" s="4"/>
      <c r="G485" s="4"/>
      <c r="I485" s="9" t="str">
        <f>IF(COUNTIF(B$6:B481,+B481)=1,B481,"")</f>
        <v/>
      </c>
    </row>
    <row r="486" spans="2:9" x14ac:dyDescent="0.25">
      <c r="B486" s="4"/>
      <c r="C486" s="4"/>
      <c r="D486" s="4"/>
      <c r="E486" s="4"/>
      <c r="F486" s="4"/>
      <c r="G486" s="4"/>
      <c r="I486" s="9" t="str">
        <f>IF(COUNTIF(B$6:B482,+B482)=1,B482,"")</f>
        <v/>
      </c>
    </row>
    <row r="487" spans="2:9" x14ac:dyDescent="0.25">
      <c r="B487" s="4"/>
      <c r="C487" s="4"/>
      <c r="D487" s="4"/>
      <c r="E487" s="4"/>
      <c r="F487" s="4"/>
      <c r="G487" s="4"/>
      <c r="I487" s="9" t="str">
        <f>IF(COUNTIF(B$6:B483,+B483)=1,B483,"")</f>
        <v/>
      </c>
    </row>
    <row r="488" spans="2:9" x14ac:dyDescent="0.25">
      <c r="B488" s="4"/>
      <c r="C488" s="4"/>
      <c r="D488" s="4"/>
      <c r="E488" s="4"/>
      <c r="F488" s="4"/>
      <c r="G488" s="4"/>
      <c r="I488" s="9" t="str">
        <f>IF(COUNTIF(B$6:B484,+B484)=1,B484,"")</f>
        <v/>
      </c>
    </row>
    <row r="489" spans="2:9" x14ac:dyDescent="0.25">
      <c r="B489" s="4"/>
      <c r="C489" s="4"/>
      <c r="D489" s="4"/>
      <c r="E489" s="4"/>
      <c r="F489" s="4"/>
      <c r="G489" s="4"/>
      <c r="I489" s="9" t="str">
        <f>IF(COUNTIF(B$6:B485,+B485)=1,B485,"")</f>
        <v/>
      </c>
    </row>
    <row r="490" spans="2:9" x14ac:dyDescent="0.25">
      <c r="B490" s="4"/>
      <c r="C490" s="4"/>
      <c r="D490" s="4"/>
      <c r="E490" s="4"/>
      <c r="F490" s="4"/>
      <c r="G490" s="4"/>
      <c r="I490" s="9" t="str">
        <f>IF(COUNTIF(B$6:B486,+B486)=1,B486,"")</f>
        <v/>
      </c>
    </row>
    <row r="491" spans="2:9" x14ac:dyDescent="0.25">
      <c r="B491" s="4"/>
      <c r="C491" s="4"/>
      <c r="D491" s="4"/>
      <c r="E491" s="4"/>
      <c r="F491" s="4"/>
      <c r="G491" s="4"/>
      <c r="I491" s="9" t="str">
        <f>IF(COUNTIF(B$6:B487,+B487)=1,B487,"")</f>
        <v/>
      </c>
    </row>
    <row r="492" spans="2:9" x14ac:dyDescent="0.25">
      <c r="B492" s="4"/>
      <c r="C492" s="4"/>
      <c r="D492" s="4"/>
      <c r="E492" s="4"/>
      <c r="F492" s="4"/>
      <c r="G492" s="4"/>
      <c r="I492" s="9" t="str">
        <f>IF(COUNTIF(B$6:B488,+B488)=1,B488,"")</f>
        <v/>
      </c>
    </row>
    <row r="493" spans="2:9" x14ac:dyDescent="0.25">
      <c r="B493" s="4"/>
      <c r="C493" s="4"/>
      <c r="D493" s="4"/>
      <c r="E493" s="4"/>
      <c r="F493" s="4"/>
      <c r="G493" s="4"/>
      <c r="I493" s="9" t="str">
        <f>IF(COUNTIF(B$6:B489,+B489)=1,B489,"")</f>
        <v/>
      </c>
    </row>
    <row r="494" spans="2:9" x14ac:dyDescent="0.25">
      <c r="B494" s="4"/>
      <c r="C494" s="4"/>
      <c r="D494" s="4"/>
      <c r="E494" s="4"/>
      <c r="F494" s="4"/>
      <c r="G494" s="4"/>
      <c r="I494" s="9" t="str">
        <f>IF(COUNTIF(B$6:B490,+B490)=1,B490,"")</f>
        <v/>
      </c>
    </row>
    <row r="495" spans="2:9" x14ac:dyDescent="0.25">
      <c r="B495" s="4"/>
      <c r="C495" s="4"/>
      <c r="D495" s="4"/>
      <c r="E495" s="4"/>
      <c r="F495" s="4"/>
      <c r="G495" s="4"/>
      <c r="I495" s="9" t="str">
        <f>IF(COUNTIF(B$6:B491,+B491)=1,B491,"")</f>
        <v/>
      </c>
    </row>
    <row r="496" spans="2:9" x14ac:dyDescent="0.25">
      <c r="B496" s="4"/>
      <c r="C496" s="4"/>
      <c r="D496" s="4"/>
      <c r="E496" s="4"/>
      <c r="F496" s="4"/>
      <c r="G496" s="4"/>
      <c r="I496" s="9" t="str">
        <f>IF(COUNTIF(B$6:B492,+B492)=1,B492,"")</f>
        <v/>
      </c>
    </row>
    <row r="497" spans="2:9" x14ac:dyDescent="0.25">
      <c r="B497" s="4"/>
      <c r="C497" s="4"/>
      <c r="D497" s="4"/>
      <c r="E497" s="4"/>
      <c r="F497" s="4"/>
      <c r="G497" s="4"/>
      <c r="I497" s="9" t="str">
        <f>IF(COUNTIF(B$6:B493,+B493)=1,B493,"")</f>
        <v/>
      </c>
    </row>
    <row r="498" spans="2:9" x14ac:dyDescent="0.25">
      <c r="B498" s="4"/>
      <c r="C498" s="4"/>
      <c r="D498" s="4"/>
      <c r="E498" s="4"/>
      <c r="F498" s="4"/>
      <c r="G498" s="4"/>
      <c r="I498" s="9" t="str">
        <f>IF(COUNTIF(B$6:B494,+B494)=1,B494,"")</f>
        <v/>
      </c>
    </row>
    <row r="499" spans="2:9" x14ac:dyDescent="0.25">
      <c r="B499" s="4"/>
      <c r="C499" s="4"/>
      <c r="D499" s="4"/>
      <c r="E499" s="4"/>
      <c r="F499" s="4"/>
      <c r="G499" s="4"/>
      <c r="I499" s="9" t="str">
        <f>IF(COUNTIF(B$6:B495,+B495)=1,B495,"")</f>
        <v/>
      </c>
    </row>
    <row r="500" spans="2:9" x14ac:dyDescent="0.25">
      <c r="B500" s="4"/>
      <c r="C500" s="4"/>
      <c r="D500" s="4"/>
      <c r="E500" s="4"/>
      <c r="F500" s="4"/>
      <c r="G500" s="4"/>
      <c r="I500" s="9" t="str">
        <f>IF(COUNTIF(B$6:B496,+B496)=1,B496,"")</f>
        <v/>
      </c>
    </row>
    <row r="501" spans="2:9" x14ac:dyDescent="0.25">
      <c r="B501" s="4"/>
      <c r="C501" s="4"/>
      <c r="D501" s="4"/>
      <c r="E501" s="4"/>
      <c r="F501" s="4"/>
      <c r="G501" s="4"/>
      <c r="I501" s="9" t="str">
        <f>IF(COUNTIF(B$6:B497,+B497)=1,B497,"")</f>
        <v/>
      </c>
    </row>
    <row r="502" spans="2:9" x14ac:dyDescent="0.25">
      <c r="B502" s="4"/>
      <c r="C502" s="4"/>
      <c r="D502" s="4"/>
      <c r="E502" s="4"/>
      <c r="F502" s="4"/>
      <c r="G502" s="4"/>
      <c r="I502" s="9" t="str">
        <f>IF(COUNTIF(B$6:B498,+B498)=1,B498,"")</f>
        <v/>
      </c>
    </row>
    <row r="503" spans="2:9" x14ac:dyDescent="0.25">
      <c r="B503" s="4"/>
      <c r="C503" s="4"/>
      <c r="D503" s="4"/>
      <c r="E503" s="4"/>
      <c r="F503" s="4"/>
      <c r="G503" s="4"/>
      <c r="I503" s="9" t="str">
        <f>IF(COUNTIF(B$6:B499,+B499)=1,B499,"")</f>
        <v/>
      </c>
    </row>
    <row r="504" spans="2:9" x14ac:dyDescent="0.25">
      <c r="B504" s="4"/>
      <c r="C504" s="4"/>
      <c r="D504" s="4"/>
      <c r="E504" s="4"/>
      <c r="F504" s="4"/>
      <c r="G504" s="4"/>
      <c r="I504" s="9" t="str">
        <f>IF(COUNTIF(B$6:B500,+B500)=1,B500,"")</f>
        <v/>
      </c>
    </row>
    <row r="505" spans="2:9" x14ac:dyDescent="0.25">
      <c r="B505" s="4"/>
      <c r="C505" s="4"/>
      <c r="D505" s="4"/>
      <c r="E505" s="4"/>
      <c r="F505" s="4"/>
      <c r="G505" s="4"/>
      <c r="I505" s="9" t="str">
        <f>IF(COUNTIF(B$6:B501,+B501)=1,B501,"")</f>
        <v/>
      </c>
    </row>
    <row r="506" spans="2:9" x14ac:dyDescent="0.25">
      <c r="B506" s="4"/>
      <c r="C506" s="4"/>
      <c r="D506" s="4"/>
      <c r="E506" s="4"/>
      <c r="F506" s="4"/>
      <c r="G506" s="4"/>
      <c r="I506" s="9" t="str">
        <f>IF(COUNTIF(B$6:B502,+B502)=1,B502,"")</f>
        <v/>
      </c>
    </row>
    <row r="507" spans="2:9" x14ac:dyDescent="0.25">
      <c r="B507" s="4"/>
      <c r="C507" s="4"/>
      <c r="D507" s="4"/>
      <c r="E507" s="4"/>
      <c r="F507" s="4"/>
      <c r="G507" s="4"/>
      <c r="I507" s="9" t="str">
        <f>IF(COUNTIF(B$6:B503,+B503)=1,B503,"")</f>
        <v/>
      </c>
    </row>
    <row r="508" spans="2:9" x14ac:dyDescent="0.25">
      <c r="B508" s="4"/>
      <c r="C508" s="4"/>
      <c r="D508" s="4"/>
      <c r="E508" s="4"/>
      <c r="F508" s="4"/>
      <c r="G508" s="4"/>
      <c r="I508" s="9" t="str">
        <f>IF(COUNTIF(B$6:B504,+B504)=1,B504,"")</f>
        <v/>
      </c>
    </row>
    <row r="509" spans="2:9" x14ac:dyDescent="0.25">
      <c r="B509" s="4"/>
      <c r="C509" s="4"/>
      <c r="D509" s="4"/>
      <c r="E509" s="4"/>
      <c r="F509" s="4"/>
      <c r="G509" s="4"/>
      <c r="I509" s="9" t="str">
        <f>IF(COUNTIF(B$6:B505,+B505)=1,B505,"")</f>
        <v/>
      </c>
    </row>
    <row r="510" spans="2:9" x14ac:dyDescent="0.25">
      <c r="B510" s="4"/>
      <c r="C510" s="4"/>
      <c r="D510" s="4"/>
      <c r="E510" s="4"/>
      <c r="F510" s="4"/>
      <c r="G510" s="4"/>
      <c r="I510" s="9" t="str">
        <f>IF(COUNTIF(B$6:B506,+B506)=1,B506,"")</f>
        <v/>
      </c>
    </row>
    <row r="511" spans="2:9" x14ac:dyDescent="0.25">
      <c r="B511" s="4"/>
      <c r="C511" s="4"/>
      <c r="D511" s="4"/>
      <c r="E511" s="4"/>
      <c r="F511" s="4"/>
      <c r="G511" s="4"/>
      <c r="I511" s="9" t="str">
        <f>IF(COUNTIF(B$6:B507,+B507)=1,B507,"")</f>
        <v/>
      </c>
    </row>
    <row r="512" spans="2:9" x14ac:dyDescent="0.25">
      <c r="B512" s="4"/>
      <c r="C512" s="4"/>
      <c r="D512" s="4"/>
      <c r="E512" s="4"/>
      <c r="F512" s="4"/>
      <c r="G512" s="4"/>
      <c r="I512" s="9" t="str">
        <f>IF(COUNTIF(B$6:B508,+B508)=1,B508,"")</f>
        <v/>
      </c>
    </row>
    <row r="513" spans="2:9" x14ac:dyDescent="0.25">
      <c r="B513" s="4"/>
      <c r="C513" s="4"/>
      <c r="D513" s="4"/>
      <c r="E513" s="4"/>
      <c r="F513" s="4"/>
      <c r="G513" s="4"/>
      <c r="I513" s="9" t="str">
        <f>IF(COUNTIF(B$6:B509,+B509)=1,B509,"")</f>
        <v/>
      </c>
    </row>
    <row r="514" spans="2:9" x14ac:dyDescent="0.25">
      <c r="B514" s="4"/>
      <c r="C514" s="4"/>
      <c r="D514" s="4"/>
      <c r="E514" s="4"/>
      <c r="F514" s="4"/>
      <c r="G514" s="4"/>
      <c r="I514" s="9" t="str">
        <f>IF(COUNTIF(B$6:B510,+B510)=1,B510,"")</f>
        <v/>
      </c>
    </row>
    <row r="515" spans="2:9" x14ac:dyDescent="0.25">
      <c r="B515" s="4"/>
      <c r="C515" s="4"/>
      <c r="D515" s="4"/>
      <c r="E515" s="4"/>
      <c r="F515" s="4"/>
      <c r="G515" s="4"/>
      <c r="I515" s="9" t="str">
        <f>IF(COUNTIF(B$6:B511,+B511)=1,B511,"")</f>
        <v/>
      </c>
    </row>
    <row r="516" spans="2:9" x14ac:dyDescent="0.25">
      <c r="B516" s="4"/>
      <c r="C516" s="4"/>
      <c r="D516" s="4"/>
      <c r="E516" s="4"/>
      <c r="F516" s="4"/>
      <c r="G516" s="4"/>
      <c r="I516" s="9" t="str">
        <f>IF(COUNTIF(B$6:B512,+B512)=1,B512,"")</f>
        <v/>
      </c>
    </row>
    <row r="517" spans="2:9" x14ac:dyDescent="0.25">
      <c r="B517" s="4"/>
      <c r="C517" s="4"/>
      <c r="D517" s="4"/>
      <c r="E517" s="4"/>
      <c r="F517" s="4"/>
      <c r="G517" s="4"/>
      <c r="I517" s="9" t="str">
        <f>IF(COUNTIF(B$6:B513,+B513)=1,B513,"")</f>
        <v/>
      </c>
    </row>
    <row r="518" spans="2:9" x14ac:dyDescent="0.25">
      <c r="B518" s="4"/>
      <c r="C518" s="4"/>
      <c r="D518" s="4"/>
      <c r="E518" s="4"/>
      <c r="F518" s="4"/>
      <c r="G518" s="4"/>
      <c r="I518" s="9" t="str">
        <f>IF(COUNTIF(B$6:B514,+B514)=1,B514,"")</f>
        <v/>
      </c>
    </row>
    <row r="519" spans="2:9" x14ac:dyDescent="0.25">
      <c r="B519" s="4"/>
      <c r="C519" s="4"/>
      <c r="D519" s="4"/>
      <c r="E519" s="4"/>
      <c r="F519" s="4"/>
      <c r="G519" s="4"/>
      <c r="I519" s="9" t="str">
        <f>IF(COUNTIF(B$6:B515,+B515)=1,B515,"")</f>
        <v/>
      </c>
    </row>
    <row r="520" spans="2:9" x14ac:dyDescent="0.25">
      <c r="B520" s="4"/>
      <c r="C520" s="4"/>
      <c r="D520" s="4"/>
      <c r="E520" s="4"/>
      <c r="F520" s="4"/>
      <c r="G520" s="4"/>
      <c r="I520" s="9" t="str">
        <f>IF(COUNTIF(B$6:B516,+B516)=1,B516,"")</f>
        <v/>
      </c>
    </row>
    <row r="521" spans="2:9" x14ac:dyDescent="0.25">
      <c r="B521" s="4"/>
      <c r="C521" s="4"/>
      <c r="D521" s="4"/>
      <c r="E521" s="4"/>
      <c r="F521" s="4"/>
      <c r="G521" s="4"/>
      <c r="I521" s="9" t="str">
        <f>IF(COUNTIF(B$6:B517,+B517)=1,B517,"")</f>
        <v/>
      </c>
    </row>
    <row r="522" spans="2:9" x14ac:dyDescent="0.25">
      <c r="B522" s="4"/>
      <c r="C522" s="4"/>
      <c r="D522" s="4"/>
      <c r="E522" s="4"/>
      <c r="F522" s="4"/>
      <c r="G522" s="4"/>
      <c r="I522" s="9" t="str">
        <f>IF(COUNTIF(B$6:B518,+B518)=1,B518,"")</f>
        <v/>
      </c>
    </row>
    <row r="523" spans="2:9" x14ac:dyDescent="0.25">
      <c r="B523" s="4"/>
      <c r="C523" s="4"/>
      <c r="D523" s="4"/>
      <c r="E523" s="4"/>
      <c r="F523" s="4"/>
      <c r="G523" s="4"/>
      <c r="I523" s="9" t="str">
        <f>IF(COUNTIF(B$6:B519,+B519)=1,B519,"")</f>
        <v/>
      </c>
    </row>
    <row r="524" spans="2:9" x14ac:dyDescent="0.25">
      <c r="B524" s="4"/>
      <c r="C524" s="4"/>
      <c r="D524" s="4"/>
      <c r="E524" s="4"/>
      <c r="F524" s="4"/>
      <c r="G524" s="4"/>
      <c r="I524" s="9" t="str">
        <f>IF(COUNTIF(B$6:B520,+B520)=1,B520,"")</f>
        <v/>
      </c>
    </row>
    <row r="525" spans="2:9" x14ac:dyDescent="0.25">
      <c r="B525" s="4"/>
      <c r="C525" s="4"/>
      <c r="D525" s="4"/>
      <c r="E525" s="4"/>
      <c r="F525" s="4"/>
      <c r="G525" s="4"/>
      <c r="I525" s="9" t="str">
        <f>IF(COUNTIF(B$6:B521,+B521)=1,B521,"")</f>
        <v/>
      </c>
    </row>
    <row r="526" spans="2:9" x14ac:dyDescent="0.25">
      <c r="B526" s="4"/>
      <c r="C526" s="4"/>
      <c r="D526" s="4"/>
      <c r="E526" s="4"/>
      <c r="F526" s="4"/>
      <c r="G526" s="4"/>
      <c r="I526" s="9" t="str">
        <f>IF(COUNTIF(B$6:B522,+B522)=1,B522,"")</f>
        <v/>
      </c>
    </row>
    <row r="527" spans="2:9" x14ac:dyDescent="0.25">
      <c r="B527" s="4"/>
      <c r="C527" s="4"/>
      <c r="D527" s="4"/>
      <c r="E527" s="4"/>
      <c r="F527" s="4"/>
      <c r="G527" s="4"/>
      <c r="I527" s="9" t="str">
        <f>IF(COUNTIF(B$6:B523,+B523)=1,B523,"")</f>
        <v/>
      </c>
    </row>
    <row r="528" spans="2:9" x14ac:dyDescent="0.25">
      <c r="B528" s="4"/>
      <c r="C528" s="4"/>
      <c r="D528" s="4"/>
      <c r="E528" s="4"/>
      <c r="F528" s="4"/>
      <c r="G528" s="4"/>
      <c r="I528" s="9" t="str">
        <f>IF(COUNTIF(B$6:B524,+B524)=1,B524,"")</f>
        <v/>
      </c>
    </row>
    <row r="529" spans="2:9" x14ac:dyDescent="0.25">
      <c r="B529" s="4"/>
      <c r="C529" s="4"/>
      <c r="D529" s="4"/>
      <c r="E529" s="4"/>
      <c r="F529" s="4"/>
      <c r="G529" s="4"/>
      <c r="I529" s="9" t="str">
        <f>IF(COUNTIF(B$6:B525,+B525)=1,B525,"")</f>
        <v/>
      </c>
    </row>
    <row r="530" spans="2:9" x14ac:dyDescent="0.25">
      <c r="B530" s="4"/>
      <c r="C530" s="4"/>
      <c r="D530" s="4"/>
      <c r="E530" s="4"/>
      <c r="F530" s="4"/>
      <c r="G530" s="4"/>
      <c r="I530" s="9" t="str">
        <f>IF(COUNTIF(B$6:B526,+B526)=1,B526,"")</f>
        <v/>
      </c>
    </row>
    <row r="531" spans="2:9" x14ac:dyDescent="0.25">
      <c r="B531" s="4"/>
      <c r="C531" s="4"/>
      <c r="D531" s="4"/>
      <c r="E531" s="4"/>
      <c r="F531" s="4"/>
      <c r="G531" s="4"/>
      <c r="I531" s="9" t="str">
        <f>IF(COUNTIF(B$6:B527,+B527)=1,B527,"")</f>
        <v/>
      </c>
    </row>
    <row r="532" spans="2:9" x14ac:dyDescent="0.25">
      <c r="B532" s="4"/>
      <c r="C532" s="4"/>
      <c r="D532" s="4"/>
      <c r="E532" s="4"/>
      <c r="F532" s="4"/>
      <c r="G532" s="4"/>
      <c r="I532" s="9" t="str">
        <f>IF(COUNTIF(B$6:B528,+B528)=1,B528,"")</f>
        <v/>
      </c>
    </row>
    <row r="533" spans="2:9" x14ac:dyDescent="0.25">
      <c r="B533" s="4"/>
      <c r="C533" s="4"/>
      <c r="D533" s="4"/>
      <c r="E533" s="4"/>
      <c r="F533" s="4"/>
      <c r="G533" s="4"/>
      <c r="I533" s="9" t="str">
        <f>IF(COUNTIF(B$6:B529,+B529)=1,B529,"")</f>
        <v/>
      </c>
    </row>
    <row r="534" spans="2:9" x14ac:dyDescent="0.25">
      <c r="B534" s="4"/>
      <c r="C534" s="4"/>
      <c r="D534" s="4"/>
      <c r="E534" s="4"/>
      <c r="F534" s="4"/>
      <c r="G534" s="4"/>
      <c r="I534" s="9" t="str">
        <f>IF(COUNTIF(B$6:B530,+B530)=1,B530,"")</f>
        <v/>
      </c>
    </row>
    <row r="535" spans="2:9" x14ac:dyDescent="0.25">
      <c r="B535" s="4"/>
      <c r="C535" s="4"/>
      <c r="D535" s="4"/>
      <c r="E535" s="4"/>
      <c r="F535" s="4"/>
      <c r="G535" s="4"/>
      <c r="I535" s="9" t="str">
        <f>IF(COUNTIF(B$6:B531,+B531)=1,B531,"")</f>
        <v/>
      </c>
    </row>
    <row r="536" spans="2:9" x14ac:dyDescent="0.25">
      <c r="B536" s="4"/>
      <c r="C536" s="4"/>
      <c r="D536" s="4"/>
      <c r="E536" s="4"/>
      <c r="F536" s="4"/>
      <c r="G536" s="4"/>
      <c r="I536" s="9" t="str">
        <f>IF(COUNTIF(B$6:B532,+B532)=1,B532,"")</f>
        <v/>
      </c>
    </row>
    <row r="537" spans="2:9" x14ac:dyDescent="0.25">
      <c r="B537" s="4"/>
      <c r="C537" s="4"/>
      <c r="D537" s="4"/>
      <c r="E537" s="4"/>
      <c r="F537" s="4"/>
      <c r="G537" s="4"/>
      <c r="I537" s="9" t="str">
        <f>IF(COUNTIF(B$6:B533,+B533)=1,B533,"")</f>
        <v/>
      </c>
    </row>
    <row r="538" spans="2:9" x14ac:dyDescent="0.25">
      <c r="B538" s="4"/>
      <c r="C538" s="4"/>
      <c r="D538" s="4"/>
      <c r="E538" s="4"/>
      <c r="F538" s="4"/>
      <c r="G538" s="4"/>
      <c r="I538" s="9" t="str">
        <f>IF(COUNTIF(B$6:B534,+B534)=1,B534,"")</f>
        <v/>
      </c>
    </row>
    <row r="539" spans="2:9" x14ac:dyDescent="0.25">
      <c r="B539" s="4"/>
      <c r="C539" s="4"/>
      <c r="D539" s="4"/>
      <c r="E539" s="4"/>
      <c r="F539" s="4"/>
      <c r="G539" s="4"/>
      <c r="I539" s="9" t="str">
        <f>IF(COUNTIF(B$6:B535,+B535)=1,B535,"")</f>
        <v/>
      </c>
    </row>
    <row r="540" spans="2:9" x14ac:dyDescent="0.25">
      <c r="B540" s="4"/>
      <c r="C540" s="4"/>
      <c r="D540" s="4"/>
      <c r="E540" s="4"/>
      <c r="F540" s="4"/>
      <c r="G540" s="4"/>
      <c r="I540" s="9" t="str">
        <f>IF(COUNTIF(B$6:B536,+B536)=1,B536,"")</f>
        <v/>
      </c>
    </row>
    <row r="541" spans="2:9" x14ac:dyDescent="0.25">
      <c r="B541" s="4"/>
      <c r="C541" s="4"/>
      <c r="D541" s="4"/>
      <c r="E541" s="4"/>
      <c r="F541" s="4"/>
      <c r="G541" s="4"/>
      <c r="I541" s="9" t="str">
        <f>IF(COUNTIF(B$6:B537,+B537)=1,B537,"")</f>
        <v/>
      </c>
    </row>
    <row r="542" spans="2:9" x14ac:dyDescent="0.25">
      <c r="B542" s="4"/>
      <c r="C542" s="4"/>
      <c r="D542" s="4"/>
      <c r="E542" s="4"/>
      <c r="F542" s="4"/>
      <c r="G542" s="4"/>
      <c r="I542" s="9" t="str">
        <f>IF(COUNTIF(B$6:B538,+B538)=1,B538,"")</f>
        <v/>
      </c>
    </row>
    <row r="543" spans="2:9" x14ac:dyDescent="0.25">
      <c r="B543" s="4"/>
      <c r="C543" s="4"/>
      <c r="D543" s="4"/>
      <c r="E543" s="4"/>
      <c r="F543" s="4"/>
      <c r="G543" s="4"/>
      <c r="I543" s="9" t="str">
        <f>IF(COUNTIF(B$6:B539,+B539)=1,B539,"")</f>
        <v/>
      </c>
    </row>
    <row r="544" spans="2:9" x14ac:dyDescent="0.25">
      <c r="B544" s="4"/>
      <c r="C544" s="4"/>
      <c r="D544" s="4"/>
      <c r="E544" s="4"/>
      <c r="F544" s="4"/>
      <c r="G544" s="4"/>
      <c r="I544" s="9" t="str">
        <f>IF(COUNTIF(B$6:B540,+B540)=1,B540,"")</f>
        <v/>
      </c>
    </row>
    <row r="545" spans="2:9" x14ac:dyDescent="0.25">
      <c r="B545" s="4"/>
      <c r="C545" s="4"/>
      <c r="D545" s="4"/>
      <c r="E545" s="4"/>
      <c r="F545" s="4"/>
      <c r="G545" s="4"/>
      <c r="I545" s="9" t="str">
        <f>IF(COUNTIF(B$6:B541,+B541)=1,B541,"")</f>
        <v/>
      </c>
    </row>
    <row r="546" spans="2:9" x14ac:dyDescent="0.25">
      <c r="B546" s="4"/>
      <c r="C546" s="4"/>
      <c r="D546" s="4"/>
      <c r="E546" s="4"/>
      <c r="F546" s="4"/>
      <c r="G546" s="4"/>
      <c r="I546" s="9" t="str">
        <f>IF(COUNTIF(B$6:B542,+B542)=1,B542,"")</f>
        <v/>
      </c>
    </row>
    <row r="547" spans="2:9" x14ac:dyDescent="0.25">
      <c r="B547" s="4"/>
      <c r="C547" s="4"/>
      <c r="D547" s="4"/>
      <c r="E547" s="4"/>
      <c r="F547" s="4"/>
      <c r="G547" s="4"/>
      <c r="I547" s="9" t="str">
        <f>IF(COUNTIF(B$6:B543,+B543)=1,B543,"")</f>
        <v/>
      </c>
    </row>
    <row r="548" spans="2:9" x14ac:dyDescent="0.25">
      <c r="B548" s="4"/>
      <c r="C548" s="4"/>
      <c r="D548" s="4"/>
      <c r="E548" s="4"/>
      <c r="F548" s="4"/>
      <c r="G548" s="4"/>
      <c r="I548" s="9" t="str">
        <f>IF(COUNTIF(B$6:B544,+B544)=1,B544,"")</f>
        <v/>
      </c>
    </row>
    <row r="549" spans="2:9" x14ac:dyDescent="0.25">
      <c r="B549" s="4"/>
      <c r="C549" s="4"/>
      <c r="D549" s="4"/>
      <c r="E549" s="4"/>
      <c r="F549" s="4"/>
      <c r="G549" s="4"/>
      <c r="I549" s="9" t="str">
        <f>IF(COUNTIF(B$6:B545,+B545)=1,B545,"")</f>
        <v/>
      </c>
    </row>
    <row r="550" spans="2:9" x14ac:dyDescent="0.25">
      <c r="B550" s="4"/>
      <c r="C550" s="4"/>
      <c r="D550" s="4"/>
      <c r="E550" s="4"/>
      <c r="F550" s="4"/>
      <c r="G550" s="4"/>
      <c r="I550" s="9" t="str">
        <f>IF(COUNTIF(B$6:B546,+B546)=1,B546,"")</f>
        <v/>
      </c>
    </row>
    <row r="551" spans="2:9" x14ac:dyDescent="0.25">
      <c r="B551" s="4"/>
      <c r="C551" s="4"/>
      <c r="D551" s="4"/>
      <c r="E551" s="4"/>
      <c r="F551" s="4"/>
      <c r="G551" s="4"/>
      <c r="I551" s="9" t="str">
        <f>IF(COUNTIF(B$6:B547,+B547)=1,B547,"")</f>
        <v/>
      </c>
    </row>
    <row r="552" spans="2:9" x14ac:dyDescent="0.25">
      <c r="B552" s="4"/>
      <c r="C552" s="4"/>
      <c r="D552" s="4"/>
      <c r="E552" s="4"/>
      <c r="F552" s="4"/>
      <c r="G552" s="4"/>
      <c r="I552" s="9" t="str">
        <f>IF(COUNTIF(B$6:B548,+B548)=1,B548,"")</f>
        <v/>
      </c>
    </row>
    <row r="553" spans="2:9" x14ac:dyDescent="0.25">
      <c r="B553" s="4"/>
      <c r="C553" s="4"/>
      <c r="D553" s="4"/>
      <c r="E553" s="4"/>
      <c r="F553" s="4"/>
      <c r="G553" s="4"/>
      <c r="I553" s="9" t="str">
        <f>IF(COUNTIF(B$6:B549,+B549)=1,B549,"")</f>
        <v/>
      </c>
    </row>
    <row r="554" spans="2:9" x14ac:dyDescent="0.25">
      <c r="B554" s="4"/>
      <c r="C554" s="4"/>
      <c r="D554" s="4"/>
      <c r="E554" s="4"/>
      <c r="F554" s="4"/>
      <c r="G554" s="4"/>
      <c r="I554" s="9" t="str">
        <f>IF(COUNTIF(B$6:B550,+B550)=1,B550,"")</f>
        <v/>
      </c>
    </row>
    <row r="555" spans="2:9" x14ac:dyDescent="0.25">
      <c r="B555" s="4"/>
      <c r="C555" s="4"/>
      <c r="D555" s="4"/>
      <c r="E555" s="4"/>
      <c r="F555" s="4"/>
      <c r="G555" s="4"/>
      <c r="I555" s="9" t="str">
        <f>IF(COUNTIF(B$6:B551,+B551)=1,B551,"")</f>
        <v/>
      </c>
    </row>
    <row r="556" spans="2:9" x14ac:dyDescent="0.25">
      <c r="B556" s="4"/>
      <c r="C556" s="4"/>
      <c r="D556" s="4"/>
      <c r="E556" s="4"/>
      <c r="F556" s="4"/>
      <c r="G556" s="4"/>
      <c r="I556" s="9" t="str">
        <f>IF(COUNTIF(B$6:B552,+B552)=1,B552,"")</f>
        <v/>
      </c>
    </row>
    <row r="557" spans="2:9" x14ac:dyDescent="0.25">
      <c r="B557" s="4"/>
      <c r="C557" s="4"/>
      <c r="D557" s="4"/>
      <c r="E557" s="4"/>
      <c r="F557" s="4"/>
      <c r="G557" s="4"/>
      <c r="I557" s="9" t="str">
        <f>IF(COUNTIF(B$6:B553,+B553)=1,B553,"")</f>
        <v/>
      </c>
    </row>
    <row r="558" spans="2:9" x14ac:dyDescent="0.25">
      <c r="B558" s="4"/>
      <c r="C558" s="4"/>
      <c r="D558" s="4"/>
      <c r="E558" s="4"/>
      <c r="F558" s="4"/>
      <c r="G558" s="4"/>
      <c r="I558" s="9" t="str">
        <f>IF(COUNTIF(B$6:B554,+B554)=1,B554,"")</f>
        <v/>
      </c>
    </row>
    <row r="559" spans="2:9" x14ac:dyDescent="0.25">
      <c r="B559" s="4"/>
      <c r="C559" s="4"/>
      <c r="D559" s="4"/>
      <c r="E559" s="4"/>
      <c r="F559" s="4"/>
      <c r="G559" s="4"/>
      <c r="I559" s="9" t="str">
        <f>IF(COUNTIF(B$6:B555,+B555)=1,B555,"")</f>
        <v/>
      </c>
    </row>
    <row r="560" spans="2:9" x14ac:dyDescent="0.25">
      <c r="B560" s="4"/>
      <c r="C560" s="4"/>
      <c r="D560" s="4"/>
      <c r="E560" s="4"/>
      <c r="F560" s="4"/>
      <c r="G560" s="4"/>
      <c r="I560" s="9" t="str">
        <f>IF(COUNTIF(B$6:B556,+B556)=1,B556,"")</f>
        <v/>
      </c>
    </row>
    <row r="561" spans="2:9" x14ac:dyDescent="0.25">
      <c r="B561" s="4"/>
      <c r="C561" s="4"/>
      <c r="D561" s="4"/>
      <c r="E561" s="4"/>
      <c r="F561" s="4"/>
      <c r="G561" s="4"/>
      <c r="I561" s="9" t="str">
        <f>IF(COUNTIF(B$6:B557,+B557)=1,B557,"")</f>
        <v/>
      </c>
    </row>
    <row r="562" spans="2:9" x14ac:dyDescent="0.25">
      <c r="B562" s="4"/>
      <c r="C562" s="4"/>
      <c r="D562" s="4"/>
      <c r="E562" s="4"/>
      <c r="F562" s="4"/>
      <c r="G562" s="4"/>
      <c r="I562" s="9" t="str">
        <f>IF(COUNTIF(B$6:B558,+B558)=1,B558,"")</f>
        <v/>
      </c>
    </row>
    <row r="563" spans="2:9" x14ac:dyDescent="0.25">
      <c r="B563" s="4"/>
      <c r="C563" s="4"/>
      <c r="D563" s="4"/>
      <c r="E563" s="4"/>
      <c r="F563" s="4"/>
      <c r="G563" s="4"/>
      <c r="I563" s="9" t="str">
        <f>IF(COUNTIF(B$6:B559,+B559)=1,B559,"")</f>
        <v/>
      </c>
    </row>
    <row r="564" spans="2:9" x14ac:dyDescent="0.25">
      <c r="B564" s="4"/>
      <c r="C564" s="4"/>
      <c r="D564" s="4"/>
      <c r="E564" s="4"/>
      <c r="F564" s="4"/>
      <c r="G564" s="4"/>
      <c r="I564" s="9" t="str">
        <f>IF(COUNTIF(B$6:B560,+B560)=1,B560,"")</f>
        <v/>
      </c>
    </row>
    <row r="565" spans="2:9" x14ac:dyDescent="0.25">
      <c r="B565" s="4"/>
      <c r="C565" s="4"/>
      <c r="D565" s="4"/>
      <c r="E565" s="4"/>
      <c r="F565" s="4"/>
      <c r="G565" s="4"/>
      <c r="I565" s="9" t="str">
        <f>IF(COUNTIF(B$6:B561,+B561)=1,B561,"")</f>
        <v/>
      </c>
    </row>
    <row r="566" spans="2:9" x14ac:dyDescent="0.25">
      <c r="B566" s="4"/>
      <c r="C566" s="4"/>
      <c r="D566" s="4"/>
      <c r="E566" s="4"/>
      <c r="F566" s="4"/>
      <c r="G566" s="4"/>
      <c r="I566" s="9" t="str">
        <f>IF(COUNTIF(B$6:B562,+B562)=1,B562,"")</f>
        <v/>
      </c>
    </row>
    <row r="567" spans="2:9" x14ac:dyDescent="0.25">
      <c r="B567" s="4"/>
      <c r="C567" s="4"/>
      <c r="D567" s="4"/>
      <c r="E567" s="4"/>
      <c r="F567" s="4"/>
      <c r="G567" s="4"/>
      <c r="I567" s="9" t="str">
        <f>IF(COUNTIF(B$6:B563,+B563)=1,B563,"")</f>
        <v/>
      </c>
    </row>
    <row r="568" spans="2:9" x14ac:dyDescent="0.25">
      <c r="B568" s="4"/>
      <c r="C568" s="4"/>
      <c r="D568" s="4"/>
      <c r="E568" s="4"/>
      <c r="F568" s="4"/>
      <c r="G568" s="4"/>
      <c r="I568" s="9" t="str">
        <f>IF(COUNTIF(B$6:B564,+B564)=1,B564,"")</f>
        <v/>
      </c>
    </row>
    <row r="569" spans="2:9" x14ac:dyDescent="0.25">
      <c r="B569" s="4"/>
      <c r="C569" s="4"/>
      <c r="D569" s="4"/>
      <c r="E569" s="4"/>
      <c r="F569" s="4"/>
      <c r="G569" s="4"/>
      <c r="I569" s="9" t="str">
        <f>IF(COUNTIF(B$6:B565,+B565)=1,B565,"")</f>
        <v/>
      </c>
    </row>
    <row r="570" spans="2:9" x14ac:dyDescent="0.25">
      <c r="B570" s="4"/>
      <c r="C570" s="4"/>
      <c r="D570" s="4"/>
      <c r="E570" s="4"/>
      <c r="F570" s="4"/>
      <c r="G570" s="4"/>
      <c r="I570" s="9" t="str">
        <f>IF(COUNTIF(B$6:B566,+B566)=1,B566,"")</f>
        <v/>
      </c>
    </row>
    <row r="571" spans="2:9" x14ac:dyDescent="0.25">
      <c r="B571" s="4"/>
      <c r="C571" s="4"/>
      <c r="D571" s="4"/>
      <c r="E571" s="4"/>
      <c r="F571" s="4"/>
      <c r="G571" s="4"/>
      <c r="I571" s="9" t="str">
        <f>IF(COUNTIF(B$6:B567,+B567)=1,B567,"")</f>
        <v/>
      </c>
    </row>
    <row r="572" spans="2:9" x14ac:dyDescent="0.25">
      <c r="B572" s="4"/>
      <c r="C572" s="4"/>
      <c r="D572" s="4"/>
      <c r="E572" s="4"/>
      <c r="F572" s="4"/>
      <c r="G572" s="4"/>
      <c r="I572" s="9" t="str">
        <f>IF(COUNTIF(B$6:B568,+B568)=1,B568,"")</f>
        <v/>
      </c>
    </row>
    <row r="573" spans="2:9" x14ac:dyDescent="0.25">
      <c r="I573" s="9" t="str">
        <f>IF(COUNTIF(B$6:B569,+B569)=1,B569,"")</f>
        <v/>
      </c>
    </row>
    <row r="574" spans="2:9" x14ac:dyDescent="0.25">
      <c r="I574" s="9" t="str">
        <f>IF(COUNTIF(B$6:B570,+B570)=1,B570,"")</f>
        <v/>
      </c>
    </row>
    <row r="575" spans="2:9" x14ac:dyDescent="0.25">
      <c r="I575" s="9" t="str">
        <f>IF(COUNTIF(B$6:B571,+B571)=1,B571,"")</f>
        <v/>
      </c>
    </row>
  </sheetData>
  <dataValidations count="1">
    <dataValidation type="list" allowBlank="1" showInputMessage="1" showErrorMessage="1" sqref="L2" xr:uid="{E2B6C367-191E-4FDC-8C90-E99F68071003}">
      <formula1>"FE,FA,FT,GA"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722C-7C40-4658-9011-A9935B2071E2}">
  <sheetPr>
    <tabColor theme="9" tint="-0.249977111117893"/>
  </sheetPr>
  <dimension ref="B1:X172"/>
  <sheetViews>
    <sheetView zoomScaleNormal="100" workbookViewId="0">
      <pane xSplit="2" ySplit="2" topLeftCell="L3" activePane="bottomRight" state="frozen"/>
      <selection activeCell="D8" sqref="D8"/>
      <selection pane="topRight" activeCell="D8" sqref="D8"/>
      <selection pane="bottomLeft" activeCell="D8" sqref="D8"/>
      <selection pane="bottomRight"/>
    </sheetView>
  </sheetViews>
  <sheetFormatPr defaultRowHeight="15" x14ac:dyDescent="0.25"/>
  <cols>
    <col min="2" max="2" width="11.7109375" style="1" customWidth="1"/>
    <col min="3" max="3" width="9" style="74" customWidth="1"/>
    <col min="4" max="4" width="40.140625" style="1" customWidth="1"/>
    <col min="5" max="5" width="10.85546875" style="1" customWidth="1"/>
    <col min="6" max="6" width="9.85546875" style="99" customWidth="1"/>
    <col min="7" max="11" width="10" style="100" customWidth="1"/>
    <col min="12" max="16" width="11.140625" style="130" customWidth="1"/>
    <col min="17" max="17" width="20.5703125" style="131" customWidth="1"/>
    <col min="18" max="18" width="23.28515625" style="126" hidden="1" customWidth="1"/>
    <col min="19" max="19" width="17.7109375" style="126" customWidth="1"/>
    <col min="20" max="20" width="1.7109375" style="75" customWidth="1"/>
    <col min="21" max="21" width="4" style="75" customWidth="1"/>
    <col min="22" max="22" width="23.28515625" customWidth="1"/>
    <col min="23" max="23" width="20.5703125" bestFit="1" customWidth="1"/>
    <col min="24" max="24" width="20.42578125" customWidth="1"/>
  </cols>
  <sheetData>
    <row r="1" spans="2:24" ht="19.5" customHeight="1" x14ac:dyDescent="0.25">
      <c r="F1"/>
      <c r="G1" s="159" t="s">
        <v>225</v>
      </c>
      <c r="H1" s="159"/>
      <c r="I1" s="159"/>
      <c r="J1" s="159"/>
      <c r="K1" s="159"/>
      <c r="L1" s="124"/>
      <c r="M1" s="124"/>
      <c r="N1" s="124"/>
      <c r="O1" s="124"/>
      <c r="P1" s="124"/>
      <c r="Q1" s="125"/>
      <c r="V1" s="76" t="s">
        <v>226</v>
      </c>
      <c r="W1" s="76" t="s">
        <v>227</v>
      </c>
      <c r="X1" s="77" t="s">
        <v>228</v>
      </c>
    </row>
    <row r="2" spans="2:24" s="49" customFormat="1" ht="24.75" customHeight="1" x14ac:dyDescent="0.25">
      <c r="B2" s="132" t="s">
        <v>229</v>
      </c>
      <c r="C2" s="132" t="s">
        <v>26</v>
      </c>
      <c r="D2" s="133" t="s">
        <v>127</v>
      </c>
      <c r="E2" s="133" t="s">
        <v>28</v>
      </c>
      <c r="F2" s="133" t="s">
        <v>129</v>
      </c>
      <c r="G2" s="134">
        <v>1</v>
      </c>
      <c r="H2" s="134">
        <v>2</v>
      </c>
      <c r="I2" s="134">
        <v>3</v>
      </c>
      <c r="J2" s="134">
        <v>4</v>
      </c>
      <c r="K2" s="134">
        <v>5</v>
      </c>
      <c r="L2" s="134">
        <v>1</v>
      </c>
      <c r="M2" s="134">
        <v>2</v>
      </c>
      <c r="N2" s="134">
        <v>3</v>
      </c>
      <c r="O2" s="134">
        <v>4</v>
      </c>
      <c r="P2" s="134">
        <v>5</v>
      </c>
      <c r="Q2" s="135" t="s">
        <v>230</v>
      </c>
      <c r="R2" s="136" t="s">
        <v>231</v>
      </c>
      <c r="S2" s="136" t="s">
        <v>232</v>
      </c>
      <c r="T2" s="79"/>
      <c r="U2" s="79"/>
      <c r="V2" s="76">
        <v>1</v>
      </c>
      <c r="W2" s="80">
        <f>COUNTIF(B$3:B$1048576,V2)</f>
        <v>13</v>
      </c>
      <c r="X2" s="81">
        <f>SUMIF(B$3:B$1048576,V2,S$3:S$1048576)</f>
        <v>72815</v>
      </c>
    </row>
    <row r="3" spans="2:24" ht="18" customHeight="1" x14ac:dyDescent="0.25">
      <c r="B3" s="83">
        <f t="shared" ref="B3:B34" si="0">IFERROR(IF(C3&gt;0,IF(ISNUMBER(Q3),INDEX(L$2:P$2,1,MATCH(Q3,L3:P3,0)),""),""),"")</f>
        <v>1</v>
      </c>
      <c r="C3" s="110">
        <v>1</v>
      </c>
      <c r="D3" s="110" t="s">
        <v>134</v>
      </c>
      <c r="E3" s="111" t="s">
        <v>135</v>
      </c>
      <c r="F3" s="110">
        <v>35</v>
      </c>
      <c r="G3" s="118">
        <v>950</v>
      </c>
      <c r="H3" s="118" t="s">
        <v>245</v>
      </c>
      <c r="I3" s="118" t="s">
        <v>245</v>
      </c>
      <c r="J3" s="119"/>
      <c r="K3" s="120"/>
      <c r="L3" s="127">
        <f t="shared" ref="L3:L34" si="1">IF(ISBLANK(G3),"",IF(G3="N/A","",IF(ISNUMBER(G3),+G3,_xlfn.NUMBERVALUE(LEFT(G3,(FIND("(",G3)-2))))))</f>
        <v>950</v>
      </c>
      <c r="M3" s="127" t="str">
        <f t="shared" ref="M3:M34" si="2">IF(ISBLANK(H3),"",IF(H3="N/A","",IF(ISNUMBER(H3),+H3,_xlfn.NUMBERVALUE(LEFT(H3,(FIND("(",H3)-2))))))</f>
        <v/>
      </c>
      <c r="N3" s="127" t="str">
        <f t="shared" ref="N3:N34" si="3">IF(ISBLANK(I3),"",IF(I3="N/A","",IF(ISNUMBER(I3),+I3,_xlfn.NUMBERVALUE(LEFT(I3,(FIND("(",I3)-2))))))</f>
        <v/>
      </c>
      <c r="O3" s="127" t="str">
        <f t="shared" ref="O3:O34" si="4">IF(ISBLANK(J3),"",IF(J3="N/A","",IF(ISNUMBER(J3),+J3,_xlfn.NUMBERVALUE(LEFT(J3,(FIND("(",J3)-2))))))</f>
        <v/>
      </c>
      <c r="P3" s="127" t="str">
        <f t="shared" ref="P3:P34" si="5">IF(ISBLANK(K3),"",IF(K3="N/A","",IF(ISNUMBER(K3),+K3,_xlfn.NUMBERVALUE(LEFT(K3,(FIND("(",K3)-2))))))</f>
        <v/>
      </c>
      <c r="Q3" s="128">
        <f t="shared" ref="Q3:Q34" si="6">IF(SUM(L3:P3)&gt;0,MIN(L3,M3,N3,O3,P3),"")</f>
        <v>950</v>
      </c>
      <c r="R3" s="129">
        <f t="shared" ref="R3:R34" ca="1" si="7">IFERROR(MIN((IF(ISTEXT(G3),IF(G3="N/A","",_xlfn.NUMBERVALUE(LEFT(G3,(FIND("(",G3)-2)))),_xlfn.NUMBERVALUE(INDIRECT(CELL("address",G3))))),(IF(ISTEXT(H3),IF(H3="N/A","",_xlfn.NUMBERVALUE(LEFT(H3,(FIND("(",H3)-2)))),_xlfn.NUMBERVALUE(INDIRECT(CELL("address",H3))))),(IF(ISTEXT(I3),IF(I3="N/A","",_xlfn.NUMBERVALUE(LEFT(I3,(FIND("(",I3)-2)))),_xlfn.NUMBERVALUE(INDIRECT(CELL("address",I3))))),(IF(ISTEXT(J3),IF(J3="N/A","",_xlfn.NUMBERVALUE(LEFT(J3,(FIND("(",J3)-2)))),_xlfn.NUMBERVALUE(INDIRECT(CELL("address",J3))))),(IF(ISTEXT(K3),IF(K3="N/A","",_xlfn.NUMBERVALUE(LEFT(K3,(FIND("(",K3)-2)))),_xlfn.NUMBERVALUE(INDIRECT(CELL("address",K3)))))),MIN(G3:K3))</f>
        <v>950</v>
      </c>
      <c r="S3" s="129">
        <f t="shared" ref="S3:S34" si="8">IF(AND(ISNUMBER(F3),ISNUMBER(Q3)),(F3*Q3),IF(ISNUMBER(Q3),(Q3*_xlfn.NUMBERVALUE(LEFT(F3,(FIND(" ",F3)-1)))),IF(ISNUMBER(F3),(F3*_xlfn.NUMBERVALUE(LEFT(Q3,(FIND(" ",Q3)-1)))),"")))</f>
        <v>33250</v>
      </c>
      <c r="V3" s="76">
        <v>2</v>
      </c>
      <c r="W3" s="80">
        <f>COUNTIF(B$3:B$1048576,V3)</f>
        <v>20</v>
      </c>
      <c r="X3" s="81">
        <f>SUMIF(B$3:B$1048576,V3,S$3:S$1048576)</f>
        <v>83276</v>
      </c>
    </row>
    <row r="4" spans="2:24" ht="18" customHeight="1" x14ac:dyDescent="0.25">
      <c r="B4" s="83">
        <f t="shared" si="0"/>
        <v>1</v>
      </c>
      <c r="C4" s="110">
        <v>2</v>
      </c>
      <c r="D4" s="110" t="s">
        <v>136</v>
      </c>
      <c r="E4" s="111" t="s">
        <v>137</v>
      </c>
      <c r="F4" s="110">
        <v>10</v>
      </c>
      <c r="G4" s="118">
        <v>550</v>
      </c>
      <c r="H4" s="118" t="s">
        <v>245</v>
      </c>
      <c r="I4" s="118" t="s">
        <v>245</v>
      </c>
      <c r="J4" s="119"/>
      <c r="K4" s="120"/>
      <c r="L4" s="127">
        <f t="shared" si="1"/>
        <v>550</v>
      </c>
      <c r="M4" s="127" t="str">
        <f t="shared" si="2"/>
        <v/>
      </c>
      <c r="N4" s="127" t="str">
        <f t="shared" si="3"/>
        <v/>
      </c>
      <c r="O4" s="127" t="str">
        <f t="shared" si="4"/>
        <v/>
      </c>
      <c r="P4" s="127" t="str">
        <f t="shared" si="5"/>
        <v/>
      </c>
      <c r="Q4" s="128">
        <f t="shared" si="6"/>
        <v>550</v>
      </c>
      <c r="R4" s="129">
        <f t="shared" ca="1" si="7"/>
        <v>550</v>
      </c>
      <c r="S4" s="129">
        <f t="shared" si="8"/>
        <v>5500</v>
      </c>
      <c r="V4" s="76">
        <v>3</v>
      </c>
      <c r="W4" s="80">
        <f>COUNTIF(B$3:B$1048576,V4)</f>
        <v>5</v>
      </c>
      <c r="X4" s="81">
        <f>SUMIF(B$3:B$1048576,V4,S$3:S$1048576)</f>
        <v>55870</v>
      </c>
    </row>
    <row r="5" spans="2:24" ht="18" customHeight="1" x14ac:dyDescent="0.25">
      <c r="B5" s="83">
        <f t="shared" si="0"/>
        <v>1</v>
      </c>
      <c r="C5" s="110">
        <v>3</v>
      </c>
      <c r="D5" s="110" t="s">
        <v>138</v>
      </c>
      <c r="E5" s="111" t="s">
        <v>137</v>
      </c>
      <c r="F5" s="110">
        <v>4</v>
      </c>
      <c r="G5" s="118">
        <v>950</v>
      </c>
      <c r="H5" s="118" t="s">
        <v>245</v>
      </c>
      <c r="I5" s="118" t="s">
        <v>245</v>
      </c>
      <c r="J5" s="119"/>
      <c r="K5" s="120"/>
      <c r="L5" s="127">
        <f t="shared" si="1"/>
        <v>950</v>
      </c>
      <c r="M5" s="127" t="str">
        <f t="shared" si="2"/>
        <v/>
      </c>
      <c r="N5" s="127" t="str">
        <f t="shared" si="3"/>
        <v/>
      </c>
      <c r="O5" s="127" t="str">
        <f t="shared" si="4"/>
        <v/>
      </c>
      <c r="P5" s="127" t="str">
        <f t="shared" si="5"/>
        <v/>
      </c>
      <c r="Q5" s="128">
        <f t="shared" si="6"/>
        <v>950</v>
      </c>
      <c r="R5" s="129">
        <f t="shared" ca="1" si="7"/>
        <v>950</v>
      </c>
      <c r="S5" s="129">
        <f t="shared" si="8"/>
        <v>3800</v>
      </c>
      <c r="V5" s="76">
        <v>4</v>
      </c>
      <c r="W5" s="80">
        <f>COUNTIF(B$3:B$1048576,V5)</f>
        <v>0</v>
      </c>
      <c r="X5" s="81">
        <f>SUMIF(B$3:B$1048576,V5,S$3:S$1048576)</f>
        <v>0</v>
      </c>
    </row>
    <row r="6" spans="2:24" ht="18" customHeight="1" x14ac:dyDescent="0.25">
      <c r="B6" s="83">
        <f t="shared" si="0"/>
        <v>1</v>
      </c>
      <c r="C6" s="110">
        <v>4</v>
      </c>
      <c r="D6" s="110" t="s">
        <v>139</v>
      </c>
      <c r="E6" s="111" t="s">
        <v>140</v>
      </c>
      <c r="F6" s="110">
        <v>0.5</v>
      </c>
      <c r="G6" s="118">
        <v>750</v>
      </c>
      <c r="H6" s="118" t="s">
        <v>245</v>
      </c>
      <c r="I6" s="118" t="s">
        <v>245</v>
      </c>
      <c r="J6" s="119"/>
      <c r="K6" s="120"/>
      <c r="L6" s="127">
        <f t="shared" si="1"/>
        <v>750</v>
      </c>
      <c r="M6" s="127" t="str">
        <f t="shared" si="2"/>
        <v/>
      </c>
      <c r="N6" s="127" t="str">
        <f t="shared" si="3"/>
        <v/>
      </c>
      <c r="O6" s="127" t="str">
        <f t="shared" si="4"/>
        <v/>
      </c>
      <c r="P6" s="127" t="str">
        <f t="shared" si="5"/>
        <v/>
      </c>
      <c r="Q6" s="128">
        <f t="shared" si="6"/>
        <v>750</v>
      </c>
      <c r="R6" s="129">
        <f t="shared" ca="1" si="7"/>
        <v>750</v>
      </c>
      <c r="S6" s="129">
        <f t="shared" si="8"/>
        <v>375</v>
      </c>
      <c r="V6" s="76">
        <v>5</v>
      </c>
      <c r="W6" s="80">
        <f>COUNTIF(B$3:B$1048576,V6)</f>
        <v>0</v>
      </c>
      <c r="X6" s="81">
        <f>SUMIF(B$3:B$1048576,V6,S$3:S$1048576)</f>
        <v>0</v>
      </c>
    </row>
    <row r="7" spans="2:24" ht="18.75" customHeight="1" x14ac:dyDescent="0.25">
      <c r="B7" s="83">
        <f t="shared" si="0"/>
        <v>1</v>
      </c>
      <c r="C7" s="110">
        <v>5</v>
      </c>
      <c r="D7" s="110" t="s">
        <v>141</v>
      </c>
      <c r="E7" s="111" t="s">
        <v>137</v>
      </c>
      <c r="F7" s="110">
        <v>3</v>
      </c>
      <c r="G7" s="118">
        <v>350</v>
      </c>
      <c r="H7" s="118" t="s">
        <v>245</v>
      </c>
      <c r="I7" s="118" t="s">
        <v>245</v>
      </c>
      <c r="J7" s="119"/>
      <c r="K7" s="120"/>
      <c r="L7" s="127">
        <f t="shared" si="1"/>
        <v>350</v>
      </c>
      <c r="M7" s="127" t="str">
        <f t="shared" si="2"/>
        <v/>
      </c>
      <c r="N7" s="127" t="str">
        <f t="shared" si="3"/>
        <v/>
      </c>
      <c r="O7" s="127" t="str">
        <f t="shared" si="4"/>
        <v/>
      </c>
      <c r="P7" s="127" t="str">
        <f t="shared" si="5"/>
        <v/>
      </c>
      <c r="Q7" s="128">
        <f t="shared" si="6"/>
        <v>350</v>
      </c>
      <c r="R7" s="129">
        <f t="shared" ca="1" si="7"/>
        <v>350</v>
      </c>
      <c r="S7" s="129">
        <f t="shared" si="8"/>
        <v>1050</v>
      </c>
      <c r="V7" s="85" t="s">
        <v>233</v>
      </c>
      <c r="W7" s="85"/>
      <c r="X7" s="86">
        <f>SUM(X2:X6)</f>
        <v>211961</v>
      </c>
    </row>
    <row r="8" spans="2:24" ht="15" customHeight="1" x14ac:dyDescent="0.25">
      <c r="B8" s="83">
        <f t="shared" si="0"/>
        <v>1</v>
      </c>
      <c r="C8" s="110">
        <v>6</v>
      </c>
      <c r="D8" s="110" t="s">
        <v>142</v>
      </c>
      <c r="E8" s="111" t="s">
        <v>137</v>
      </c>
      <c r="F8" s="110">
        <v>20</v>
      </c>
      <c r="G8" s="118">
        <v>7</v>
      </c>
      <c r="H8" s="118" t="s">
        <v>245</v>
      </c>
      <c r="I8" s="118" t="s">
        <v>245</v>
      </c>
      <c r="J8" s="119"/>
      <c r="K8" s="120"/>
      <c r="L8" s="127">
        <f t="shared" si="1"/>
        <v>7</v>
      </c>
      <c r="M8" s="127" t="str">
        <f t="shared" si="2"/>
        <v/>
      </c>
      <c r="N8" s="127" t="str">
        <f t="shared" si="3"/>
        <v/>
      </c>
      <c r="O8" s="127" t="str">
        <f t="shared" si="4"/>
        <v/>
      </c>
      <c r="P8" s="127" t="str">
        <f t="shared" si="5"/>
        <v/>
      </c>
      <c r="Q8" s="128">
        <f t="shared" si="6"/>
        <v>7</v>
      </c>
      <c r="R8" s="129">
        <f t="shared" ca="1" si="7"/>
        <v>7</v>
      </c>
      <c r="S8" s="129">
        <f t="shared" si="8"/>
        <v>140</v>
      </c>
      <c r="T8" s="87"/>
      <c r="U8" s="87"/>
    </row>
    <row r="9" spans="2:24" ht="15" customHeight="1" x14ac:dyDescent="0.25">
      <c r="B9" s="83">
        <f t="shared" si="0"/>
        <v>1</v>
      </c>
      <c r="C9" s="110">
        <v>7</v>
      </c>
      <c r="D9" s="110" t="s">
        <v>143</v>
      </c>
      <c r="E9" s="111" t="s">
        <v>137</v>
      </c>
      <c r="F9" s="110">
        <v>1</v>
      </c>
      <c r="G9" s="118">
        <v>450</v>
      </c>
      <c r="H9" s="118" t="s">
        <v>245</v>
      </c>
      <c r="I9" s="118" t="s">
        <v>245</v>
      </c>
      <c r="J9" s="119"/>
      <c r="K9" s="120"/>
      <c r="L9" s="127">
        <f t="shared" si="1"/>
        <v>450</v>
      </c>
      <c r="M9" s="127" t="str">
        <f t="shared" si="2"/>
        <v/>
      </c>
      <c r="N9" s="127" t="str">
        <f t="shared" si="3"/>
        <v/>
      </c>
      <c r="O9" s="127" t="str">
        <f t="shared" si="4"/>
        <v/>
      </c>
      <c r="P9" s="127" t="str">
        <f t="shared" si="5"/>
        <v/>
      </c>
      <c r="Q9" s="128">
        <f t="shared" si="6"/>
        <v>450</v>
      </c>
      <c r="R9" s="129">
        <f t="shared" ca="1" si="7"/>
        <v>450</v>
      </c>
      <c r="S9" s="129">
        <f t="shared" si="8"/>
        <v>450</v>
      </c>
      <c r="V9" s="88" t="s">
        <v>234</v>
      </c>
      <c r="W9" s="88"/>
      <c r="X9" s="48">
        <f>COUNTA(D3:D1048576)</f>
        <v>38</v>
      </c>
    </row>
    <row r="10" spans="2:24" ht="15" customHeight="1" x14ac:dyDescent="0.25">
      <c r="B10" s="83">
        <f t="shared" si="0"/>
        <v>1</v>
      </c>
      <c r="C10" s="110">
        <v>13</v>
      </c>
      <c r="D10" s="110" t="s">
        <v>150</v>
      </c>
      <c r="E10" s="110" t="s">
        <v>145</v>
      </c>
      <c r="F10" s="110">
        <v>2</v>
      </c>
      <c r="G10" s="118">
        <v>6500</v>
      </c>
      <c r="H10" s="118" t="s">
        <v>245</v>
      </c>
      <c r="I10" s="118" t="s">
        <v>245</v>
      </c>
      <c r="J10" s="119"/>
      <c r="K10" s="120"/>
      <c r="L10" s="127">
        <f t="shared" si="1"/>
        <v>6500</v>
      </c>
      <c r="M10" s="127" t="str">
        <f t="shared" si="2"/>
        <v/>
      </c>
      <c r="N10" s="127" t="str">
        <f t="shared" si="3"/>
        <v/>
      </c>
      <c r="O10" s="127" t="str">
        <f t="shared" si="4"/>
        <v/>
      </c>
      <c r="P10" s="127" t="str">
        <f t="shared" si="5"/>
        <v/>
      </c>
      <c r="Q10" s="128">
        <f t="shared" si="6"/>
        <v>6500</v>
      </c>
      <c r="R10" s="129">
        <f t="shared" ca="1" si="7"/>
        <v>6500</v>
      </c>
      <c r="S10" s="129">
        <f t="shared" si="8"/>
        <v>13000</v>
      </c>
      <c r="V10" s="88" t="s">
        <v>227</v>
      </c>
      <c r="W10" s="88"/>
      <c r="X10" s="48">
        <f>COUNTIF(S3:S1048576,"&gt;0")</f>
        <v>38</v>
      </c>
    </row>
    <row r="11" spans="2:24" ht="15" customHeight="1" x14ac:dyDescent="0.25">
      <c r="B11" s="83">
        <f t="shared" si="0"/>
        <v>1</v>
      </c>
      <c r="C11" s="110">
        <v>14</v>
      </c>
      <c r="D11" s="110" t="s">
        <v>157</v>
      </c>
      <c r="E11" s="111" t="s">
        <v>137</v>
      </c>
      <c r="F11" s="110">
        <v>1</v>
      </c>
      <c r="G11" s="118">
        <v>7750</v>
      </c>
      <c r="H11" s="118" t="s">
        <v>245</v>
      </c>
      <c r="I11" s="118" t="s">
        <v>245</v>
      </c>
      <c r="J11" s="119"/>
      <c r="K11" s="120"/>
      <c r="L11" s="127">
        <f t="shared" si="1"/>
        <v>7750</v>
      </c>
      <c r="M11" s="127" t="str">
        <f t="shared" si="2"/>
        <v/>
      </c>
      <c r="N11" s="127" t="str">
        <f t="shared" si="3"/>
        <v/>
      </c>
      <c r="O11" s="127" t="str">
        <f t="shared" si="4"/>
        <v/>
      </c>
      <c r="P11" s="127" t="str">
        <f t="shared" si="5"/>
        <v/>
      </c>
      <c r="Q11" s="128">
        <f t="shared" si="6"/>
        <v>7750</v>
      </c>
      <c r="R11" s="129">
        <f t="shared" ca="1" si="7"/>
        <v>7750</v>
      </c>
      <c r="S11" s="129">
        <f t="shared" si="8"/>
        <v>7750</v>
      </c>
      <c r="V11" s="88" t="s">
        <v>235</v>
      </c>
      <c r="W11" s="88"/>
      <c r="X11" s="48">
        <f>X9-X10</f>
        <v>0</v>
      </c>
    </row>
    <row r="12" spans="2:24" ht="15" customHeight="1" x14ac:dyDescent="0.25">
      <c r="B12" s="83">
        <f t="shared" si="0"/>
        <v>1</v>
      </c>
      <c r="C12" s="110">
        <v>16</v>
      </c>
      <c r="D12" s="110" t="s">
        <v>159</v>
      </c>
      <c r="E12" s="111" t="s">
        <v>137</v>
      </c>
      <c r="F12" s="110">
        <v>1</v>
      </c>
      <c r="G12" s="118">
        <v>100</v>
      </c>
      <c r="H12" s="118">
        <v>120</v>
      </c>
      <c r="I12" s="118">
        <v>160</v>
      </c>
      <c r="J12" s="119"/>
      <c r="K12" s="120"/>
      <c r="L12" s="127">
        <f t="shared" si="1"/>
        <v>100</v>
      </c>
      <c r="M12" s="127">
        <f t="shared" si="2"/>
        <v>120</v>
      </c>
      <c r="N12" s="127">
        <f t="shared" si="3"/>
        <v>160</v>
      </c>
      <c r="O12" s="127" t="str">
        <f t="shared" si="4"/>
        <v/>
      </c>
      <c r="P12" s="127" t="str">
        <f t="shared" si="5"/>
        <v/>
      </c>
      <c r="Q12" s="128">
        <f t="shared" si="6"/>
        <v>100</v>
      </c>
      <c r="R12" s="129">
        <f t="shared" ca="1" si="7"/>
        <v>0</v>
      </c>
      <c r="S12" s="129">
        <f t="shared" si="8"/>
        <v>100</v>
      </c>
    </row>
    <row r="13" spans="2:24" ht="15" customHeight="1" x14ac:dyDescent="0.25">
      <c r="B13" s="83">
        <f t="shared" si="0"/>
        <v>1</v>
      </c>
      <c r="C13" s="110">
        <v>28</v>
      </c>
      <c r="D13" s="117" t="s">
        <v>255</v>
      </c>
      <c r="E13" s="111" t="s">
        <v>249</v>
      </c>
      <c r="F13" s="111">
        <v>6</v>
      </c>
      <c r="G13" s="118">
        <v>110</v>
      </c>
      <c r="H13" s="118">
        <v>120</v>
      </c>
      <c r="I13" s="118">
        <v>120</v>
      </c>
      <c r="J13" s="119"/>
      <c r="K13" s="120"/>
      <c r="L13" s="127">
        <f t="shared" si="1"/>
        <v>110</v>
      </c>
      <c r="M13" s="127">
        <f t="shared" si="2"/>
        <v>120</v>
      </c>
      <c r="N13" s="127">
        <f t="shared" si="3"/>
        <v>120</v>
      </c>
      <c r="O13" s="127" t="str">
        <f t="shared" si="4"/>
        <v/>
      </c>
      <c r="P13" s="127" t="str">
        <f t="shared" si="5"/>
        <v/>
      </c>
      <c r="Q13" s="128">
        <f t="shared" si="6"/>
        <v>110</v>
      </c>
      <c r="R13" s="129">
        <f t="shared" ca="1" si="7"/>
        <v>0</v>
      </c>
      <c r="S13" s="129">
        <f t="shared" si="8"/>
        <v>660</v>
      </c>
      <c r="V13" s="160" t="s">
        <v>236</v>
      </c>
      <c r="W13" s="160"/>
      <c r="X13" s="90" t="str">
        <f>IF(SUM(W2:W6)=X10,"SUCCESS","ERROR OCCURRED")</f>
        <v>SUCCESS</v>
      </c>
    </row>
    <row r="14" spans="2:24" ht="15" customHeight="1" x14ac:dyDescent="0.25">
      <c r="B14" s="83">
        <f t="shared" si="0"/>
        <v>1</v>
      </c>
      <c r="C14" s="110">
        <v>32</v>
      </c>
      <c r="D14" s="117" t="s">
        <v>259</v>
      </c>
      <c r="E14" s="111" t="s">
        <v>249</v>
      </c>
      <c r="F14" s="111">
        <v>3</v>
      </c>
      <c r="G14" s="118">
        <v>80</v>
      </c>
      <c r="H14" s="118">
        <v>100</v>
      </c>
      <c r="I14" s="118">
        <v>100</v>
      </c>
      <c r="J14" s="119"/>
      <c r="K14" s="120"/>
      <c r="L14" s="127">
        <f t="shared" si="1"/>
        <v>80</v>
      </c>
      <c r="M14" s="127">
        <f t="shared" si="2"/>
        <v>100</v>
      </c>
      <c r="N14" s="127">
        <f t="shared" si="3"/>
        <v>100</v>
      </c>
      <c r="O14" s="127" t="str">
        <f t="shared" si="4"/>
        <v/>
      </c>
      <c r="P14" s="127" t="str">
        <f t="shared" si="5"/>
        <v/>
      </c>
      <c r="Q14" s="128">
        <f t="shared" si="6"/>
        <v>80</v>
      </c>
      <c r="R14" s="129">
        <f t="shared" ca="1" si="7"/>
        <v>0</v>
      </c>
      <c r="S14" s="129">
        <f t="shared" si="8"/>
        <v>240</v>
      </c>
    </row>
    <row r="15" spans="2:24" ht="15" customHeight="1" x14ac:dyDescent="0.25">
      <c r="B15" s="83">
        <f t="shared" si="0"/>
        <v>1</v>
      </c>
      <c r="C15" s="110">
        <v>34</v>
      </c>
      <c r="D15" s="117" t="s">
        <v>261</v>
      </c>
      <c r="E15" s="111" t="s">
        <v>249</v>
      </c>
      <c r="F15" s="111">
        <v>10</v>
      </c>
      <c r="G15" s="118">
        <v>650</v>
      </c>
      <c r="H15" s="118">
        <v>1200</v>
      </c>
      <c r="I15" s="118">
        <v>850</v>
      </c>
      <c r="J15" s="119"/>
      <c r="K15" s="120"/>
      <c r="L15" s="127">
        <f t="shared" si="1"/>
        <v>650</v>
      </c>
      <c r="M15" s="127">
        <f t="shared" si="2"/>
        <v>1200</v>
      </c>
      <c r="N15" s="127">
        <f t="shared" si="3"/>
        <v>850</v>
      </c>
      <c r="O15" s="127" t="str">
        <f t="shared" si="4"/>
        <v/>
      </c>
      <c r="P15" s="127" t="str">
        <f t="shared" si="5"/>
        <v/>
      </c>
      <c r="Q15" s="128">
        <f t="shared" si="6"/>
        <v>650</v>
      </c>
      <c r="R15" s="129">
        <f t="shared" ca="1" si="7"/>
        <v>0</v>
      </c>
      <c r="S15" s="129">
        <f t="shared" si="8"/>
        <v>6500</v>
      </c>
    </row>
    <row r="16" spans="2:24" ht="15" customHeight="1" x14ac:dyDescent="0.25">
      <c r="B16" s="83">
        <f t="shared" si="0"/>
        <v>2</v>
      </c>
      <c r="C16" s="110">
        <v>11</v>
      </c>
      <c r="D16" s="110" t="s">
        <v>148</v>
      </c>
      <c r="E16" s="110" t="s">
        <v>145</v>
      </c>
      <c r="F16" s="110">
        <v>3</v>
      </c>
      <c r="G16" s="118">
        <v>375</v>
      </c>
      <c r="H16" s="118">
        <v>290</v>
      </c>
      <c r="I16" s="118">
        <v>350</v>
      </c>
      <c r="J16" s="119"/>
      <c r="K16" s="120"/>
      <c r="L16" s="127">
        <f t="shared" si="1"/>
        <v>375</v>
      </c>
      <c r="M16" s="127">
        <f t="shared" si="2"/>
        <v>290</v>
      </c>
      <c r="N16" s="127">
        <f t="shared" si="3"/>
        <v>350</v>
      </c>
      <c r="O16" s="127" t="str">
        <f t="shared" si="4"/>
        <v/>
      </c>
      <c r="P16" s="127" t="str">
        <f t="shared" si="5"/>
        <v/>
      </c>
      <c r="Q16" s="128">
        <f t="shared" si="6"/>
        <v>290</v>
      </c>
      <c r="R16" s="129">
        <f t="shared" ca="1" si="7"/>
        <v>0</v>
      </c>
      <c r="S16" s="129">
        <f t="shared" si="8"/>
        <v>870</v>
      </c>
    </row>
    <row r="17" spans="2:23" ht="15" customHeight="1" x14ac:dyDescent="0.25">
      <c r="B17" s="83">
        <f t="shared" si="0"/>
        <v>2</v>
      </c>
      <c r="C17" s="110">
        <v>15</v>
      </c>
      <c r="D17" s="110" t="s">
        <v>158</v>
      </c>
      <c r="E17" s="111" t="s">
        <v>137</v>
      </c>
      <c r="F17" s="110">
        <v>2</v>
      </c>
      <c r="G17" s="118">
        <v>280</v>
      </c>
      <c r="H17" s="118">
        <v>52</v>
      </c>
      <c r="I17" s="118">
        <v>276</v>
      </c>
      <c r="J17" s="119"/>
      <c r="K17" s="120"/>
      <c r="L17" s="127">
        <f t="shared" si="1"/>
        <v>280</v>
      </c>
      <c r="M17" s="127">
        <f t="shared" si="2"/>
        <v>52</v>
      </c>
      <c r="N17" s="127">
        <f t="shared" si="3"/>
        <v>276</v>
      </c>
      <c r="O17" s="127" t="str">
        <f t="shared" si="4"/>
        <v/>
      </c>
      <c r="P17" s="127" t="str">
        <f t="shared" si="5"/>
        <v/>
      </c>
      <c r="Q17" s="128">
        <f t="shared" si="6"/>
        <v>52</v>
      </c>
      <c r="R17" s="129">
        <f t="shared" ca="1" si="7"/>
        <v>0</v>
      </c>
      <c r="S17" s="129">
        <f t="shared" si="8"/>
        <v>104</v>
      </c>
    </row>
    <row r="18" spans="2:23" ht="15" customHeight="1" x14ac:dyDescent="0.25">
      <c r="B18" s="83">
        <f t="shared" si="0"/>
        <v>2</v>
      </c>
      <c r="C18" s="110">
        <v>17</v>
      </c>
      <c r="D18" s="110" t="s">
        <v>160</v>
      </c>
      <c r="E18" s="111" t="s">
        <v>137</v>
      </c>
      <c r="F18" s="110">
        <v>2</v>
      </c>
      <c r="G18" s="118">
        <v>1650</v>
      </c>
      <c r="H18" s="118">
        <v>690</v>
      </c>
      <c r="I18" s="118" t="s">
        <v>245</v>
      </c>
      <c r="J18" s="119"/>
      <c r="K18" s="120"/>
      <c r="L18" s="127">
        <f t="shared" si="1"/>
        <v>1650</v>
      </c>
      <c r="M18" s="127">
        <f t="shared" si="2"/>
        <v>690</v>
      </c>
      <c r="N18" s="127" t="str">
        <f t="shared" si="3"/>
        <v/>
      </c>
      <c r="O18" s="127" t="str">
        <f t="shared" si="4"/>
        <v/>
      </c>
      <c r="P18" s="127" t="str">
        <f t="shared" si="5"/>
        <v/>
      </c>
      <c r="Q18" s="128">
        <f t="shared" si="6"/>
        <v>690</v>
      </c>
      <c r="R18" s="129">
        <f t="shared" ca="1" si="7"/>
        <v>690</v>
      </c>
      <c r="S18" s="129">
        <f t="shared" si="8"/>
        <v>1380</v>
      </c>
    </row>
    <row r="19" spans="2:23" ht="15" customHeight="1" x14ac:dyDescent="0.25">
      <c r="B19" s="83">
        <f t="shared" si="0"/>
        <v>2</v>
      </c>
      <c r="C19" s="110">
        <v>18</v>
      </c>
      <c r="D19" s="110" t="s">
        <v>246</v>
      </c>
      <c r="E19" s="111" t="s">
        <v>137</v>
      </c>
      <c r="F19" s="110">
        <v>3</v>
      </c>
      <c r="G19" s="118" t="s">
        <v>247</v>
      </c>
      <c r="H19" s="118">
        <v>630</v>
      </c>
      <c r="I19" s="118" t="s">
        <v>245</v>
      </c>
      <c r="J19" s="119"/>
      <c r="K19" s="120"/>
      <c r="L19" s="127">
        <f t="shared" si="1"/>
        <v>1450</v>
      </c>
      <c r="M19" s="127">
        <f t="shared" si="2"/>
        <v>630</v>
      </c>
      <c r="N19" s="127" t="str">
        <f t="shared" si="3"/>
        <v/>
      </c>
      <c r="O19" s="127" t="str">
        <f t="shared" si="4"/>
        <v/>
      </c>
      <c r="P19" s="127" t="str">
        <f t="shared" si="5"/>
        <v/>
      </c>
      <c r="Q19" s="128">
        <f t="shared" si="6"/>
        <v>630</v>
      </c>
      <c r="R19" s="129">
        <f t="shared" ca="1" si="7"/>
        <v>630</v>
      </c>
      <c r="S19" s="129">
        <f t="shared" si="8"/>
        <v>1890</v>
      </c>
      <c r="W19" s="91"/>
    </row>
    <row r="20" spans="2:23" ht="15" customHeight="1" x14ac:dyDescent="0.25">
      <c r="B20" s="83">
        <f t="shared" si="0"/>
        <v>2</v>
      </c>
      <c r="C20" s="110">
        <v>19</v>
      </c>
      <c r="D20" s="111" t="s">
        <v>248</v>
      </c>
      <c r="E20" s="111" t="s">
        <v>249</v>
      </c>
      <c r="F20" s="111">
        <v>10</v>
      </c>
      <c r="G20" s="118">
        <v>750</v>
      </c>
      <c r="H20" s="118">
        <v>230</v>
      </c>
      <c r="I20" s="118">
        <v>350</v>
      </c>
      <c r="J20" s="119"/>
      <c r="K20" s="120"/>
      <c r="L20" s="127">
        <f t="shared" si="1"/>
        <v>750</v>
      </c>
      <c r="M20" s="127">
        <f t="shared" si="2"/>
        <v>230</v>
      </c>
      <c r="N20" s="127">
        <f t="shared" si="3"/>
        <v>350</v>
      </c>
      <c r="O20" s="127" t="str">
        <f t="shared" si="4"/>
        <v/>
      </c>
      <c r="P20" s="127" t="str">
        <f t="shared" si="5"/>
        <v/>
      </c>
      <c r="Q20" s="128">
        <f t="shared" si="6"/>
        <v>230</v>
      </c>
      <c r="R20" s="129">
        <f t="shared" ca="1" si="7"/>
        <v>0</v>
      </c>
      <c r="S20" s="129">
        <f t="shared" si="8"/>
        <v>2300</v>
      </c>
    </row>
    <row r="21" spans="2:23" ht="15" customHeight="1" x14ac:dyDescent="0.25">
      <c r="B21" s="83">
        <f t="shared" si="0"/>
        <v>2</v>
      </c>
      <c r="C21" s="110">
        <v>20</v>
      </c>
      <c r="D21" s="117" t="s">
        <v>250</v>
      </c>
      <c r="E21" s="111" t="s">
        <v>249</v>
      </c>
      <c r="F21" s="111">
        <v>6</v>
      </c>
      <c r="G21" s="118">
        <v>1750</v>
      </c>
      <c r="H21" s="118">
        <v>930</v>
      </c>
      <c r="I21" s="118" t="s">
        <v>245</v>
      </c>
      <c r="J21" s="119"/>
      <c r="K21" s="120"/>
      <c r="L21" s="127">
        <f t="shared" si="1"/>
        <v>1750</v>
      </c>
      <c r="M21" s="127">
        <f t="shared" si="2"/>
        <v>930</v>
      </c>
      <c r="N21" s="127" t="str">
        <f t="shared" si="3"/>
        <v/>
      </c>
      <c r="O21" s="127" t="str">
        <f t="shared" si="4"/>
        <v/>
      </c>
      <c r="P21" s="127" t="str">
        <f t="shared" si="5"/>
        <v/>
      </c>
      <c r="Q21" s="128">
        <f t="shared" si="6"/>
        <v>930</v>
      </c>
      <c r="R21" s="129">
        <f t="shared" ca="1" si="7"/>
        <v>930</v>
      </c>
      <c r="S21" s="129">
        <f t="shared" si="8"/>
        <v>5580</v>
      </c>
    </row>
    <row r="22" spans="2:23" ht="15" customHeight="1" x14ac:dyDescent="0.25">
      <c r="B22" s="83">
        <f t="shared" si="0"/>
        <v>2</v>
      </c>
      <c r="C22" s="110">
        <v>21</v>
      </c>
      <c r="D22" s="117" t="s">
        <v>251</v>
      </c>
      <c r="E22" s="111" t="s">
        <v>249</v>
      </c>
      <c r="F22" s="111">
        <v>4</v>
      </c>
      <c r="G22" s="118">
        <v>1500</v>
      </c>
      <c r="H22" s="118">
        <v>540</v>
      </c>
      <c r="I22" s="118" t="s">
        <v>245</v>
      </c>
      <c r="J22" s="121"/>
      <c r="K22" s="120"/>
      <c r="L22" s="127">
        <f t="shared" si="1"/>
        <v>1500</v>
      </c>
      <c r="M22" s="127">
        <f t="shared" si="2"/>
        <v>540</v>
      </c>
      <c r="N22" s="127" t="str">
        <f t="shared" si="3"/>
        <v/>
      </c>
      <c r="O22" s="127" t="str">
        <f t="shared" si="4"/>
        <v/>
      </c>
      <c r="P22" s="127" t="str">
        <f t="shared" si="5"/>
        <v/>
      </c>
      <c r="Q22" s="128">
        <f t="shared" si="6"/>
        <v>540</v>
      </c>
      <c r="R22" s="129">
        <f t="shared" ca="1" si="7"/>
        <v>540</v>
      </c>
      <c r="S22" s="129">
        <f t="shared" si="8"/>
        <v>2160</v>
      </c>
    </row>
    <row r="23" spans="2:23" ht="15" customHeight="1" x14ac:dyDescent="0.25">
      <c r="B23" s="83">
        <f t="shared" si="0"/>
        <v>2</v>
      </c>
      <c r="C23" s="110">
        <v>22</v>
      </c>
      <c r="D23" s="117" t="s">
        <v>252</v>
      </c>
      <c r="E23" s="111" t="s">
        <v>249</v>
      </c>
      <c r="F23" s="111">
        <v>4</v>
      </c>
      <c r="G23" s="118">
        <v>1900</v>
      </c>
      <c r="H23" s="118">
        <v>330</v>
      </c>
      <c r="I23" s="118" t="s">
        <v>245</v>
      </c>
      <c r="J23" s="119"/>
      <c r="K23" s="120"/>
      <c r="L23" s="127">
        <f t="shared" si="1"/>
        <v>1900</v>
      </c>
      <c r="M23" s="127">
        <f t="shared" si="2"/>
        <v>330</v>
      </c>
      <c r="N23" s="127" t="str">
        <f t="shared" si="3"/>
        <v/>
      </c>
      <c r="O23" s="127" t="str">
        <f t="shared" si="4"/>
        <v/>
      </c>
      <c r="P23" s="127" t="str">
        <f t="shared" si="5"/>
        <v/>
      </c>
      <c r="Q23" s="128">
        <f t="shared" si="6"/>
        <v>330</v>
      </c>
      <c r="R23" s="129">
        <f t="shared" ca="1" si="7"/>
        <v>330</v>
      </c>
      <c r="S23" s="129">
        <f t="shared" si="8"/>
        <v>1320</v>
      </c>
    </row>
    <row r="24" spans="2:23" ht="15" customHeight="1" x14ac:dyDescent="0.25">
      <c r="B24" s="83">
        <f t="shared" si="0"/>
        <v>2</v>
      </c>
      <c r="C24" s="110">
        <v>23</v>
      </c>
      <c r="D24" s="117" t="s">
        <v>250</v>
      </c>
      <c r="E24" s="111" t="s">
        <v>249</v>
      </c>
      <c r="F24" s="111">
        <v>13</v>
      </c>
      <c r="G24" s="118">
        <v>1750</v>
      </c>
      <c r="H24" s="118">
        <v>930</v>
      </c>
      <c r="I24" s="118" t="s">
        <v>245</v>
      </c>
      <c r="J24" s="119"/>
      <c r="K24" s="120"/>
      <c r="L24" s="127">
        <f t="shared" si="1"/>
        <v>1750</v>
      </c>
      <c r="M24" s="127">
        <f t="shared" si="2"/>
        <v>930</v>
      </c>
      <c r="N24" s="127" t="str">
        <f t="shared" si="3"/>
        <v/>
      </c>
      <c r="O24" s="127" t="str">
        <f t="shared" si="4"/>
        <v/>
      </c>
      <c r="P24" s="127" t="str">
        <f t="shared" si="5"/>
        <v/>
      </c>
      <c r="Q24" s="128">
        <f t="shared" si="6"/>
        <v>930</v>
      </c>
      <c r="R24" s="129">
        <f t="shared" ca="1" si="7"/>
        <v>930</v>
      </c>
      <c r="S24" s="129">
        <f t="shared" si="8"/>
        <v>12090</v>
      </c>
    </row>
    <row r="25" spans="2:23" ht="15" customHeight="1" x14ac:dyDescent="0.25">
      <c r="B25" s="83">
        <f t="shared" si="0"/>
        <v>2</v>
      </c>
      <c r="C25" s="110">
        <v>24</v>
      </c>
      <c r="D25" s="117" t="s">
        <v>251</v>
      </c>
      <c r="E25" s="111" t="s">
        <v>249</v>
      </c>
      <c r="F25" s="111">
        <v>16</v>
      </c>
      <c r="G25" s="118">
        <v>1500</v>
      </c>
      <c r="H25" s="118">
        <v>540</v>
      </c>
      <c r="I25" s="118" t="s">
        <v>245</v>
      </c>
      <c r="J25" s="119"/>
      <c r="K25" s="120"/>
      <c r="L25" s="127">
        <f t="shared" si="1"/>
        <v>1500</v>
      </c>
      <c r="M25" s="127">
        <f t="shared" si="2"/>
        <v>540</v>
      </c>
      <c r="N25" s="127" t="str">
        <f t="shared" si="3"/>
        <v/>
      </c>
      <c r="O25" s="127" t="str">
        <f t="shared" si="4"/>
        <v/>
      </c>
      <c r="P25" s="127" t="str">
        <f t="shared" si="5"/>
        <v/>
      </c>
      <c r="Q25" s="128">
        <f t="shared" si="6"/>
        <v>540</v>
      </c>
      <c r="R25" s="129">
        <f t="shared" ca="1" si="7"/>
        <v>540</v>
      </c>
      <c r="S25" s="129">
        <f t="shared" si="8"/>
        <v>8640</v>
      </c>
    </row>
    <row r="26" spans="2:23" ht="15" customHeight="1" x14ac:dyDescent="0.25">
      <c r="B26" s="83">
        <f t="shared" si="0"/>
        <v>2</v>
      </c>
      <c r="C26" s="110">
        <v>25</v>
      </c>
      <c r="D26" s="117" t="s">
        <v>252</v>
      </c>
      <c r="E26" s="111" t="s">
        <v>249</v>
      </c>
      <c r="F26" s="111">
        <v>6</v>
      </c>
      <c r="G26" s="118">
        <v>350</v>
      </c>
      <c r="H26" s="118">
        <v>330</v>
      </c>
      <c r="I26" s="118" t="s">
        <v>245</v>
      </c>
      <c r="J26" s="119"/>
      <c r="K26" s="120"/>
      <c r="L26" s="127">
        <f t="shared" si="1"/>
        <v>350</v>
      </c>
      <c r="M26" s="127">
        <f t="shared" si="2"/>
        <v>330</v>
      </c>
      <c r="N26" s="127" t="str">
        <f t="shared" si="3"/>
        <v/>
      </c>
      <c r="O26" s="127" t="str">
        <f t="shared" si="4"/>
        <v/>
      </c>
      <c r="P26" s="127" t="str">
        <f t="shared" si="5"/>
        <v/>
      </c>
      <c r="Q26" s="128">
        <f t="shared" si="6"/>
        <v>330</v>
      </c>
      <c r="R26" s="129">
        <f t="shared" ca="1" si="7"/>
        <v>330</v>
      </c>
      <c r="S26" s="129">
        <f t="shared" si="8"/>
        <v>1980</v>
      </c>
    </row>
    <row r="27" spans="2:23" ht="15" customHeight="1" x14ac:dyDescent="0.25">
      <c r="B27" s="83">
        <f t="shared" si="0"/>
        <v>2</v>
      </c>
      <c r="C27" s="110">
        <v>26</v>
      </c>
      <c r="D27" s="117" t="s">
        <v>253</v>
      </c>
      <c r="E27" s="111" t="s">
        <v>249</v>
      </c>
      <c r="F27" s="111">
        <v>4</v>
      </c>
      <c r="G27" s="118">
        <v>6500</v>
      </c>
      <c r="H27" s="118">
        <v>4800</v>
      </c>
      <c r="I27" s="118" t="s">
        <v>245</v>
      </c>
      <c r="J27" s="119"/>
      <c r="K27" s="120"/>
      <c r="L27" s="127">
        <f t="shared" si="1"/>
        <v>6500</v>
      </c>
      <c r="M27" s="127">
        <f t="shared" si="2"/>
        <v>4800</v>
      </c>
      <c r="N27" s="127" t="str">
        <f t="shared" si="3"/>
        <v/>
      </c>
      <c r="O27" s="127" t="str">
        <f t="shared" si="4"/>
        <v/>
      </c>
      <c r="P27" s="127" t="str">
        <f t="shared" si="5"/>
        <v/>
      </c>
      <c r="Q27" s="128">
        <f t="shared" si="6"/>
        <v>4800</v>
      </c>
      <c r="R27" s="129">
        <f t="shared" ca="1" si="7"/>
        <v>4800</v>
      </c>
      <c r="S27" s="129">
        <f t="shared" si="8"/>
        <v>19200</v>
      </c>
      <c r="T27" s="92"/>
      <c r="U27" s="92"/>
    </row>
    <row r="28" spans="2:23" ht="15" customHeight="1" x14ac:dyDescent="0.25">
      <c r="B28" s="83">
        <f t="shared" si="0"/>
        <v>2</v>
      </c>
      <c r="C28" s="110">
        <v>27</v>
      </c>
      <c r="D28" s="117" t="s">
        <v>254</v>
      </c>
      <c r="E28" s="111" t="s">
        <v>249</v>
      </c>
      <c r="F28" s="111">
        <v>1</v>
      </c>
      <c r="G28" s="118">
        <v>180</v>
      </c>
      <c r="H28" s="118">
        <v>100</v>
      </c>
      <c r="I28" s="118">
        <v>180</v>
      </c>
      <c r="J28" s="119"/>
      <c r="K28" s="120"/>
      <c r="L28" s="127">
        <f t="shared" si="1"/>
        <v>180</v>
      </c>
      <c r="M28" s="127">
        <f t="shared" si="2"/>
        <v>100</v>
      </c>
      <c r="N28" s="127">
        <f t="shared" si="3"/>
        <v>180</v>
      </c>
      <c r="O28" s="127" t="str">
        <f t="shared" si="4"/>
        <v/>
      </c>
      <c r="P28" s="127" t="str">
        <f t="shared" si="5"/>
        <v/>
      </c>
      <c r="Q28" s="128">
        <f t="shared" si="6"/>
        <v>100</v>
      </c>
      <c r="R28" s="129">
        <f t="shared" ca="1" si="7"/>
        <v>0</v>
      </c>
      <c r="S28" s="129">
        <f t="shared" si="8"/>
        <v>100</v>
      </c>
    </row>
    <row r="29" spans="2:23" ht="15" customHeight="1" x14ac:dyDescent="0.25">
      <c r="B29" s="83">
        <f t="shared" si="0"/>
        <v>2</v>
      </c>
      <c r="C29" s="110">
        <v>29</v>
      </c>
      <c r="D29" s="117" t="s">
        <v>256</v>
      </c>
      <c r="E29" s="111" t="s">
        <v>249</v>
      </c>
      <c r="F29" s="111">
        <v>8</v>
      </c>
      <c r="G29" s="118">
        <v>58</v>
      </c>
      <c r="H29" s="118">
        <v>50</v>
      </c>
      <c r="I29" s="118">
        <v>60</v>
      </c>
      <c r="J29" s="119"/>
      <c r="K29" s="120"/>
      <c r="L29" s="127">
        <f t="shared" si="1"/>
        <v>58</v>
      </c>
      <c r="M29" s="127">
        <f t="shared" si="2"/>
        <v>50</v>
      </c>
      <c r="N29" s="127">
        <f t="shared" si="3"/>
        <v>60</v>
      </c>
      <c r="O29" s="127" t="str">
        <f t="shared" si="4"/>
        <v/>
      </c>
      <c r="P29" s="127" t="str">
        <f t="shared" si="5"/>
        <v/>
      </c>
      <c r="Q29" s="128">
        <f t="shared" si="6"/>
        <v>50</v>
      </c>
      <c r="R29" s="129">
        <f t="shared" ca="1" si="7"/>
        <v>0</v>
      </c>
      <c r="S29" s="129">
        <f t="shared" si="8"/>
        <v>400</v>
      </c>
    </row>
    <row r="30" spans="2:23" ht="15" customHeight="1" x14ac:dyDescent="0.25">
      <c r="B30" s="83">
        <f t="shared" si="0"/>
        <v>2</v>
      </c>
      <c r="C30" s="110">
        <v>30</v>
      </c>
      <c r="D30" s="117" t="s">
        <v>257</v>
      </c>
      <c r="E30" s="111" t="s">
        <v>249</v>
      </c>
      <c r="F30" s="111">
        <v>6</v>
      </c>
      <c r="G30" s="118">
        <v>62</v>
      </c>
      <c r="H30" s="118">
        <v>52</v>
      </c>
      <c r="I30" s="118">
        <v>64</v>
      </c>
      <c r="J30" s="119"/>
      <c r="K30" s="120"/>
      <c r="L30" s="127">
        <f t="shared" si="1"/>
        <v>62</v>
      </c>
      <c r="M30" s="127">
        <f t="shared" si="2"/>
        <v>52</v>
      </c>
      <c r="N30" s="127">
        <f t="shared" si="3"/>
        <v>64</v>
      </c>
      <c r="O30" s="127" t="str">
        <f t="shared" si="4"/>
        <v/>
      </c>
      <c r="P30" s="127" t="str">
        <f t="shared" si="5"/>
        <v/>
      </c>
      <c r="Q30" s="128">
        <f t="shared" si="6"/>
        <v>52</v>
      </c>
      <c r="R30" s="129">
        <f t="shared" ca="1" si="7"/>
        <v>0</v>
      </c>
      <c r="S30" s="129">
        <f t="shared" si="8"/>
        <v>312</v>
      </c>
    </row>
    <row r="31" spans="2:23" ht="16.5" x14ac:dyDescent="0.25">
      <c r="B31" s="83">
        <f t="shared" si="0"/>
        <v>2</v>
      </c>
      <c r="C31" s="110">
        <v>33</v>
      </c>
      <c r="D31" s="117" t="s">
        <v>260</v>
      </c>
      <c r="E31" s="111" t="s">
        <v>249</v>
      </c>
      <c r="F31" s="111">
        <v>4</v>
      </c>
      <c r="G31" s="118">
        <v>245</v>
      </c>
      <c r="H31" s="118">
        <v>190</v>
      </c>
      <c r="I31" s="118">
        <v>240</v>
      </c>
      <c r="J31" s="119"/>
      <c r="K31" s="120"/>
      <c r="L31" s="127">
        <f t="shared" si="1"/>
        <v>245</v>
      </c>
      <c r="M31" s="127">
        <f t="shared" si="2"/>
        <v>190</v>
      </c>
      <c r="N31" s="127">
        <f t="shared" si="3"/>
        <v>240</v>
      </c>
      <c r="O31" s="127" t="str">
        <f t="shared" si="4"/>
        <v/>
      </c>
      <c r="P31" s="127" t="str">
        <f t="shared" si="5"/>
        <v/>
      </c>
      <c r="Q31" s="128">
        <f t="shared" si="6"/>
        <v>190</v>
      </c>
      <c r="R31" s="129">
        <f t="shared" ca="1" si="7"/>
        <v>0</v>
      </c>
      <c r="S31" s="129">
        <f t="shared" si="8"/>
        <v>760</v>
      </c>
    </row>
    <row r="32" spans="2:23" ht="16.5" x14ac:dyDescent="0.25">
      <c r="B32" s="83">
        <f t="shared" si="0"/>
        <v>2</v>
      </c>
      <c r="C32" s="110">
        <v>35</v>
      </c>
      <c r="D32" s="117" t="s">
        <v>262</v>
      </c>
      <c r="E32" s="111" t="s">
        <v>249</v>
      </c>
      <c r="F32" s="111">
        <v>10</v>
      </c>
      <c r="G32" s="118">
        <v>550</v>
      </c>
      <c r="H32" s="118">
        <v>220</v>
      </c>
      <c r="I32" s="118">
        <v>750</v>
      </c>
      <c r="J32" s="119"/>
      <c r="K32" s="120"/>
      <c r="L32" s="127">
        <f t="shared" si="1"/>
        <v>550</v>
      </c>
      <c r="M32" s="127">
        <f t="shared" si="2"/>
        <v>220</v>
      </c>
      <c r="N32" s="127">
        <f t="shared" si="3"/>
        <v>750</v>
      </c>
      <c r="O32" s="127" t="str">
        <f t="shared" si="4"/>
        <v/>
      </c>
      <c r="P32" s="127" t="str">
        <f t="shared" si="5"/>
        <v/>
      </c>
      <c r="Q32" s="128">
        <f t="shared" si="6"/>
        <v>220</v>
      </c>
      <c r="R32" s="129">
        <f t="shared" ca="1" si="7"/>
        <v>0</v>
      </c>
      <c r="S32" s="129">
        <f t="shared" si="8"/>
        <v>2200</v>
      </c>
    </row>
    <row r="33" spans="2:19" ht="16.5" x14ac:dyDescent="0.25">
      <c r="B33" s="83">
        <f t="shared" si="0"/>
        <v>2</v>
      </c>
      <c r="C33" s="110">
        <v>36</v>
      </c>
      <c r="D33" s="117" t="s">
        <v>263</v>
      </c>
      <c r="E33" s="111" t="s">
        <v>249</v>
      </c>
      <c r="F33" s="111">
        <v>15</v>
      </c>
      <c r="G33" s="118">
        <v>1750</v>
      </c>
      <c r="H33" s="118">
        <v>930</v>
      </c>
      <c r="I33" s="118" t="s">
        <v>245</v>
      </c>
      <c r="J33" s="121"/>
      <c r="K33" s="120"/>
      <c r="L33" s="127">
        <f t="shared" si="1"/>
        <v>1750</v>
      </c>
      <c r="M33" s="127">
        <f t="shared" si="2"/>
        <v>930</v>
      </c>
      <c r="N33" s="127" t="str">
        <f t="shared" si="3"/>
        <v/>
      </c>
      <c r="O33" s="127" t="str">
        <f t="shared" si="4"/>
        <v/>
      </c>
      <c r="P33" s="127" t="str">
        <f t="shared" si="5"/>
        <v/>
      </c>
      <c r="Q33" s="128">
        <f t="shared" si="6"/>
        <v>930</v>
      </c>
      <c r="R33" s="129">
        <f t="shared" ca="1" si="7"/>
        <v>930</v>
      </c>
      <c r="S33" s="129">
        <f t="shared" si="8"/>
        <v>13950</v>
      </c>
    </row>
    <row r="34" spans="2:19" ht="30" x14ac:dyDescent="0.25">
      <c r="B34" s="83">
        <f t="shared" si="0"/>
        <v>2</v>
      </c>
      <c r="C34" s="110">
        <v>37</v>
      </c>
      <c r="D34" s="117" t="s">
        <v>264</v>
      </c>
      <c r="E34" s="111" t="s">
        <v>249</v>
      </c>
      <c r="F34" s="111">
        <v>8</v>
      </c>
      <c r="G34" s="118" t="s">
        <v>265</v>
      </c>
      <c r="H34" s="118">
        <v>330</v>
      </c>
      <c r="I34" s="118" t="s">
        <v>245</v>
      </c>
      <c r="J34" s="119"/>
      <c r="K34" s="120"/>
      <c r="L34" s="127">
        <f t="shared" si="1"/>
        <v>350</v>
      </c>
      <c r="M34" s="127">
        <f t="shared" si="2"/>
        <v>330</v>
      </c>
      <c r="N34" s="127" t="str">
        <f t="shared" si="3"/>
        <v/>
      </c>
      <c r="O34" s="127" t="str">
        <f t="shared" si="4"/>
        <v/>
      </c>
      <c r="P34" s="127" t="str">
        <f t="shared" si="5"/>
        <v/>
      </c>
      <c r="Q34" s="128">
        <f t="shared" si="6"/>
        <v>330</v>
      </c>
      <c r="R34" s="129">
        <f t="shared" ca="1" si="7"/>
        <v>330</v>
      </c>
      <c r="S34" s="129">
        <f t="shared" si="8"/>
        <v>2640</v>
      </c>
    </row>
    <row r="35" spans="2:19" ht="16.5" x14ac:dyDescent="0.25">
      <c r="B35" s="83">
        <f t="shared" ref="B35:B66" si="9">IFERROR(IF(C35&gt;0,IF(ISNUMBER(Q35),INDEX(L$2:P$2,1,MATCH(Q35,L35:P35,0)),""),""),"")</f>
        <v>2</v>
      </c>
      <c r="C35" s="110">
        <v>38</v>
      </c>
      <c r="D35" s="117" t="s">
        <v>266</v>
      </c>
      <c r="E35" s="111" t="s">
        <v>249</v>
      </c>
      <c r="F35" s="111">
        <v>10</v>
      </c>
      <c r="G35" s="118">
        <v>1500</v>
      </c>
      <c r="H35" s="118">
        <v>540</v>
      </c>
      <c r="I35" s="118" t="s">
        <v>245</v>
      </c>
      <c r="J35" s="119"/>
      <c r="K35" s="120"/>
      <c r="L35" s="127">
        <f t="shared" ref="L35:L66" si="10">IF(ISBLANK(G35),"",IF(G35="N/A","",IF(ISNUMBER(G35),+G35,_xlfn.NUMBERVALUE(LEFT(G35,(FIND("(",G35)-2))))))</f>
        <v>1500</v>
      </c>
      <c r="M35" s="127">
        <f t="shared" ref="M35:M66" si="11">IF(ISBLANK(H35),"",IF(H35="N/A","",IF(ISNUMBER(H35),+H35,_xlfn.NUMBERVALUE(LEFT(H35,(FIND("(",H35)-2))))))</f>
        <v>540</v>
      </c>
      <c r="N35" s="127" t="str">
        <f t="shared" ref="N35:N66" si="12">IF(ISBLANK(I35),"",IF(I35="N/A","",IF(ISNUMBER(I35),+I35,_xlfn.NUMBERVALUE(LEFT(I35,(FIND("(",I35)-2))))))</f>
        <v/>
      </c>
      <c r="O35" s="127" t="str">
        <f t="shared" ref="O35:O66" si="13">IF(ISBLANK(J35),"",IF(J35="N/A","",IF(ISNUMBER(J35),+J35,_xlfn.NUMBERVALUE(LEFT(J35,(FIND("(",J35)-2))))))</f>
        <v/>
      </c>
      <c r="P35" s="127" t="str">
        <f t="shared" ref="P35:P66" si="14">IF(ISBLANK(K35),"",IF(K35="N/A","",IF(ISNUMBER(K35),+K35,_xlfn.NUMBERVALUE(LEFT(K35,(FIND("(",K35)-2))))))</f>
        <v/>
      </c>
      <c r="Q35" s="128">
        <f t="shared" ref="Q35:Q66" si="15">IF(SUM(L35:P35)&gt;0,MIN(L35,M35,N35,O35,P35),"")</f>
        <v>540</v>
      </c>
      <c r="R35" s="129">
        <f t="shared" ref="R35:R66" ca="1" si="16">IFERROR(MIN((IF(ISTEXT(G35),IF(G35="N/A","",_xlfn.NUMBERVALUE(LEFT(G35,(FIND("(",G35)-2)))),_xlfn.NUMBERVALUE(INDIRECT(CELL("address",G35))))),(IF(ISTEXT(H35),IF(H35="N/A","",_xlfn.NUMBERVALUE(LEFT(H35,(FIND("(",H35)-2)))),_xlfn.NUMBERVALUE(INDIRECT(CELL("address",H35))))),(IF(ISTEXT(I35),IF(I35="N/A","",_xlfn.NUMBERVALUE(LEFT(I35,(FIND("(",I35)-2)))),_xlfn.NUMBERVALUE(INDIRECT(CELL("address",I35))))),(IF(ISTEXT(J35),IF(J35="N/A","",_xlfn.NUMBERVALUE(LEFT(J35,(FIND("(",J35)-2)))),_xlfn.NUMBERVALUE(INDIRECT(CELL("address",J35))))),(IF(ISTEXT(K35),IF(K35="N/A","",_xlfn.NUMBERVALUE(LEFT(K35,(FIND("(",K35)-2)))),_xlfn.NUMBERVALUE(INDIRECT(CELL("address",K35)))))),MIN(G35:K35))</f>
        <v>540</v>
      </c>
      <c r="S35" s="129">
        <f t="shared" ref="S35:S66" si="17">IF(AND(ISNUMBER(F35),ISNUMBER(Q35)),(F35*Q35),IF(ISNUMBER(Q35),(Q35*_xlfn.NUMBERVALUE(LEFT(F35,(FIND(" ",F35)-1)))),IF(ISNUMBER(F35),(F35*_xlfn.NUMBERVALUE(LEFT(Q35,(FIND(" ",Q35)-1)))),"")))</f>
        <v>5400</v>
      </c>
    </row>
    <row r="36" spans="2:19" x14ac:dyDescent="0.25">
      <c r="B36" s="83">
        <f t="shared" si="9"/>
        <v>3</v>
      </c>
      <c r="C36" s="110">
        <v>8</v>
      </c>
      <c r="D36" s="110" t="s">
        <v>144</v>
      </c>
      <c r="E36" s="110" t="s">
        <v>145</v>
      </c>
      <c r="F36" s="110">
        <v>2</v>
      </c>
      <c r="G36" s="118">
        <v>21750</v>
      </c>
      <c r="H36" s="118">
        <v>17800</v>
      </c>
      <c r="I36" s="118">
        <v>14250</v>
      </c>
      <c r="J36" s="119"/>
      <c r="K36" s="120"/>
      <c r="L36" s="127">
        <f t="shared" si="10"/>
        <v>21750</v>
      </c>
      <c r="M36" s="127">
        <f t="shared" si="11"/>
        <v>17800</v>
      </c>
      <c r="N36" s="127">
        <f t="shared" si="12"/>
        <v>14250</v>
      </c>
      <c r="O36" s="127" t="str">
        <f t="shared" si="13"/>
        <v/>
      </c>
      <c r="P36" s="127" t="str">
        <f t="shared" si="14"/>
        <v/>
      </c>
      <c r="Q36" s="128">
        <f t="shared" si="15"/>
        <v>14250</v>
      </c>
      <c r="R36" s="129">
        <f t="shared" ca="1" si="16"/>
        <v>0</v>
      </c>
      <c r="S36" s="129">
        <f t="shared" si="17"/>
        <v>28500</v>
      </c>
    </row>
    <row r="37" spans="2:19" x14ac:dyDescent="0.25">
      <c r="B37" s="83">
        <f t="shared" si="9"/>
        <v>3</v>
      </c>
      <c r="C37" s="110">
        <v>9</v>
      </c>
      <c r="D37" s="110" t="s">
        <v>146</v>
      </c>
      <c r="E37" s="110" t="s">
        <v>145</v>
      </c>
      <c r="F37" s="110">
        <v>4</v>
      </c>
      <c r="G37" s="118">
        <v>7450</v>
      </c>
      <c r="H37" s="118">
        <v>6100</v>
      </c>
      <c r="I37" s="118">
        <v>5400</v>
      </c>
      <c r="J37" s="119"/>
      <c r="K37" s="120"/>
      <c r="L37" s="127">
        <f t="shared" si="10"/>
        <v>7450</v>
      </c>
      <c r="M37" s="127">
        <f t="shared" si="11"/>
        <v>6100</v>
      </c>
      <c r="N37" s="127">
        <f t="shared" si="12"/>
        <v>5400</v>
      </c>
      <c r="O37" s="127" t="str">
        <f t="shared" si="13"/>
        <v/>
      </c>
      <c r="P37" s="127" t="str">
        <f t="shared" si="14"/>
        <v/>
      </c>
      <c r="Q37" s="128">
        <f t="shared" si="15"/>
        <v>5400</v>
      </c>
      <c r="R37" s="129">
        <f t="shared" ca="1" si="16"/>
        <v>0</v>
      </c>
      <c r="S37" s="129">
        <f t="shared" si="17"/>
        <v>21600</v>
      </c>
    </row>
    <row r="38" spans="2:19" x14ac:dyDescent="0.25">
      <c r="B38" s="83">
        <f t="shared" si="9"/>
        <v>3</v>
      </c>
      <c r="C38" s="110">
        <v>10</v>
      </c>
      <c r="D38" s="110" t="s">
        <v>147</v>
      </c>
      <c r="E38" s="110" t="s">
        <v>145</v>
      </c>
      <c r="F38" s="110">
        <v>3</v>
      </c>
      <c r="G38" s="118">
        <v>950</v>
      </c>
      <c r="H38" s="118">
        <v>940</v>
      </c>
      <c r="I38" s="118">
        <v>840</v>
      </c>
      <c r="J38" s="119"/>
      <c r="K38" s="120"/>
      <c r="L38" s="127">
        <f t="shared" si="10"/>
        <v>950</v>
      </c>
      <c r="M38" s="127">
        <f t="shared" si="11"/>
        <v>940</v>
      </c>
      <c r="N38" s="127">
        <f t="shared" si="12"/>
        <v>840</v>
      </c>
      <c r="O38" s="127" t="str">
        <f t="shared" si="13"/>
        <v/>
      </c>
      <c r="P38" s="127" t="str">
        <f t="shared" si="14"/>
        <v/>
      </c>
      <c r="Q38" s="128">
        <f t="shared" si="15"/>
        <v>840</v>
      </c>
      <c r="R38" s="129">
        <f t="shared" ca="1" si="16"/>
        <v>0</v>
      </c>
      <c r="S38" s="129">
        <f t="shared" si="17"/>
        <v>2520</v>
      </c>
    </row>
    <row r="39" spans="2:19" x14ac:dyDescent="0.25">
      <c r="B39" s="83">
        <f t="shared" si="9"/>
        <v>3</v>
      </c>
      <c r="C39" s="110">
        <v>12</v>
      </c>
      <c r="D39" s="110" t="s">
        <v>149</v>
      </c>
      <c r="E39" s="110" t="s">
        <v>145</v>
      </c>
      <c r="F39" s="110">
        <v>2</v>
      </c>
      <c r="G39" s="118">
        <v>1100</v>
      </c>
      <c r="H39" s="118">
        <v>1050</v>
      </c>
      <c r="I39" s="118">
        <v>725</v>
      </c>
      <c r="J39" s="119"/>
      <c r="K39" s="120"/>
      <c r="L39" s="127">
        <f t="shared" si="10"/>
        <v>1100</v>
      </c>
      <c r="M39" s="127">
        <f t="shared" si="11"/>
        <v>1050</v>
      </c>
      <c r="N39" s="127">
        <f t="shared" si="12"/>
        <v>725</v>
      </c>
      <c r="O39" s="127" t="str">
        <f t="shared" si="13"/>
        <v/>
      </c>
      <c r="P39" s="127" t="str">
        <f t="shared" si="14"/>
        <v/>
      </c>
      <c r="Q39" s="128">
        <f t="shared" si="15"/>
        <v>725</v>
      </c>
      <c r="R39" s="129">
        <f t="shared" ca="1" si="16"/>
        <v>0</v>
      </c>
      <c r="S39" s="129">
        <f t="shared" si="17"/>
        <v>1450</v>
      </c>
    </row>
    <row r="40" spans="2:19" ht="16.5" x14ac:dyDescent="0.25">
      <c r="B40" s="83">
        <f t="shared" si="9"/>
        <v>3</v>
      </c>
      <c r="C40" s="110">
        <v>31</v>
      </c>
      <c r="D40" s="117" t="s">
        <v>258</v>
      </c>
      <c r="E40" s="111" t="s">
        <v>249</v>
      </c>
      <c r="F40" s="111">
        <v>6</v>
      </c>
      <c r="G40" s="118">
        <v>750</v>
      </c>
      <c r="H40" s="118">
        <v>590</v>
      </c>
      <c r="I40" s="118">
        <v>300</v>
      </c>
      <c r="J40" s="119"/>
      <c r="K40" s="120"/>
      <c r="L40" s="127">
        <f t="shared" si="10"/>
        <v>750</v>
      </c>
      <c r="M40" s="127">
        <f t="shared" si="11"/>
        <v>590</v>
      </c>
      <c r="N40" s="127">
        <f t="shared" si="12"/>
        <v>300</v>
      </c>
      <c r="O40" s="127" t="str">
        <f t="shared" si="13"/>
        <v/>
      </c>
      <c r="P40" s="127" t="str">
        <f t="shared" si="14"/>
        <v/>
      </c>
      <c r="Q40" s="128">
        <f t="shared" si="15"/>
        <v>300</v>
      </c>
      <c r="R40" s="129">
        <f t="shared" ca="1" si="16"/>
        <v>0</v>
      </c>
      <c r="S40" s="129">
        <f t="shared" si="17"/>
        <v>1800</v>
      </c>
    </row>
    <row r="41" spans="2:19" x14ac:dyDescent="0.25">
      <c r="B41" s="83" t="str">
        <f t="shared" si="9"/>
        <v/>
      </c>
      <c r="C41" s="89"/>
      <c r="D41" s="89"/>
      <c r="E41" s="89"/>
      <c r="F41" s="89"/>
      <c r="G41" s="122"/>
      <c r="H41" s="118"/>
      <c r="I41" s="118"/>
      <c r="J41" s="119"/>
      <c r="K41" s="120"/>
      <c r="L41" s="127" t="str">
        <f t="shared" si="10"/>
        <v/>
      </c>
      <c r="M41" s="127" t="str">
        <f t="shared" si="11"/>
        <v/>
      </c>
      <c r="N41" s="127" t="str">
        <f t="shared" si="12"/>
        <v/>
      </c>
      <c r="O41" s="127" t="str">
        <f t="shared" si="13"/>
        <v/>
      </c>
      <c r="P41" s="127" t="str">
        <f t="shared" si="14"/>
        <v/>
      </c>
      <c r="Q41" s="128" t="str">
        <f t="shared" si="15"/>
        <v/>
      </c>
      <c r="R41" s="129">
        <f t="shared" ca="1" si="16"/>
        <v>0</v>
      </c>
      <c r="S41" s="129" t="str">
        <f t="shared" si="17"/>
        <v/>
      </c>
    </row>
    <row r="42" spans="2:19" x14ac:dyDescent="0.25">
      <c r="B42" s="83" t="str">
        <f t="shared" si="9"/>
        <v/>
      </c>
      <c r="C42" s="89"/>
      <c r="D42" s="89"/>
      <c r="E42" s="89"/>
      <c r="F42" s="89"/>
      <c r="G42" s="122"/>
      <c r="H42" s="118"/>
      <c r="I42" s="118"/>
      <c r="J42" s="119"/>
      <c r="K42" s="120"/>
      <c r="L42" s="127" t="str">
        <f t="shared" si="10"/>
        <v/>
      </c>
      <c r="M42" s="127" t="str">
        <f t="shared" si="11"/>
        <v/>
      </c>
      <c r="N42" s="127" t="str">
        <f t="shared" si="12"/>
        <v/>
      </c>
      <c r="O42" s="127" t="str">
        <f t="shared" si="13"/>
        <v/>
      </c>
      <c r="P42" s="127" t="str">
        <f t="shared" si="14"/>
        <v/>
      </c>
      <c r="Q42" s="128" t="str">
        <f t="shared" si="15"/>
        <v/>
      </c>
      <c r="R42" s="129">
        <f t="shared" ca="1" si="16"/>
        <v>0</v>
      </c>
      <c r="S42" s="129" t="str">
        <f t="shared" si="17"/>
        <v/>
      </c>
    </row>
    <row r="43" spans="2:19" x14ac:dyDescent="0.25">
      <c r="B43" s="83" t="str">
        <f t="shared" si="9"/>
        <v/>
      </c>
      <c r="C43" s="89"/>
      <c r="D43" s="89"/>
      <c r="E43" s="89"/>
      <c r="F43" s="89"/>
      <c r="G43" s="122"/>
      <c r="H43" s="118"/>
      <c r="I43" s="118"/>
      <c r="J43" s="119"/>
      <c r="K43" s="120"/>
      <c r="L43" s="127" t="str">
        <f t="shared" si="10"/>
        <v/>
      </c>
      <c r="M43" s="127" t="str">
        <f t="shared" si="11"/>
        <v/>
      </c>
      <c r="N43" s="127" t="str">
        <f t="shared" si="12"/>
        <v/>
      </c>
      <c r="O43" s="127" t="str">
        <f t="shared" si="13"/>
        <v/>
      </c>
      <c r="P43" s="127" t="str">
        <f t="shared" si="14"/>
        <v/>
      </c>
      <c r="Q43" s="128" t="str">
        <f t="shared" si="15"/>
        <v/>
      </c>
      <c r="R43" s="129">
        <f t="shared" ca="1" si="16"/>
        <v>0</v>
      </c>
      <c r="S43" s="129" t="str">
        <f t="shared" si="17"/>
        <v/>
      </c>
    </row>
    <row r="44" spans="2:19" x14ac:dyDescent="0.25">
      <c r="B44" s="83" t="str">
        <f t="shared" si="9"/>
        <v/>
      </c>
      <c r="C44" s="89"/>
      <c r="D44" s="89"/>
      <c r="E44" s="89"/>
      <c r="F44" s="89"/>
      <c r="G44" s="122"/>
      <c r="H44" s="118"/>
      <c r="I44" s="120"/>
      <c r="J44" s="121"/>
      <c r="K44" s="120"/>
      <c r="L44" s="127" t="str">
        <f t="shared" si="10"/>
        <v/>
      </c>
      <c r="M44" s="127" t="str">
        <f t="shared" si="11"/>
        <v/>
      </c>
      <c r="N44" s="127" t="str">
        <f t="shared" si="12"/>
        <v/>
      </c>
      <c r="O44" s="127" t="str">
        <f t="shared" si="13"/>
        <v/>
      </c>
      <c r="P44" s="127" t="str">
        <f t="shared" si="14"/>
        <v/>
      </c>
      <c r="Q44" s="128" t="str">
        <f t="shared" si="15"/>
        <v/>
      </c>
      <c r="R44" s="129">
        <f t="shared" ca="1" si="16"/>
        <v>0</v>
      </c>
      <c r="S44" s="129" t="str">
        <f t="shared" si="17"/>
        <v/>
      </c>
    </row>
    <row r="45" spans="2:19" x14ac:dyDescent="0.25">
      <c r="B45" s="83" t="str">
        <f t="shared" si="9"/>
        <v/>
      </c>
      <c r="C45" s="89"/>
      <c r="D45" s="89"/>
      <c r="E45" s="89"/>
      <c r="F45" s="89"/>
      <c r="G45" s="122"/>
      <c r="H45" s="118"/>
      <c r="I45" s="120"/>
      <c r="J45" s="121"/>
      <c r="K45" s="120"/>
      <c r="L45" s="127" t="str">
        <f t="shared" si="10"/>
        <v/>
      </c>
      <c r="M45" s="127" t="str">
        <f t="shared" si="11"/>
        <v/>
      </c>
      <c r="N45" s="127" t="str">
        <f t="shared" si="12"/>
        <v/>
      </c>
      <c r="O45" s="127" t="str">
        <f t="shared" si="13"/>
        <v/>
      </c>
      <c r="P45" s="127" t="str">
        <f t="shared" si="14"/>
        <v/>
      </c>
      <c r="Q45" s="128" t="str">
        <f t="shared" si="15"/>
        <v/>
      </c>
      <c r="R45" s="129">
        <f t="shared" ca="1" si="16"/>
        <v>0</v>
      </c>
      <c r="S45" s="129" t="str">
        <f t="shared" si="17"/>
        <v/>
      </c>
    </row>
    <row r="46" spans="2:19" x14ac:dyDescent="0.25">
      <c r="B46" s="83" t="str">
        <f t="shared" si="9"/>
        <v/>
      </c>
      <c r="C46" s="89"/>
      <c r="D46" s="89"/>
      <c r="E46" s="89"/>
      <c r="F46" s="89"/>
      <c r="G46" s="122"/>
      <c r="H46" s="118"/>
      <c r="I46" s="120"/>
      <c r="J46" s="121"/>
      <c r="K46" s="120"/>
      <c r="L46" s="127" t="str">
        <f t="shared" si="10"/>
        <v/>
      </c>
      <c r="M46" s="127" t="str">
        <f t="shared" si="11"/>
        <v/>
      </c>
      <c r="N46" s="127" t="str">
        <f t="shared" si="12"/>
        <v/>
      </c>
      <c r="O46" s="127" t="str">
        <f t="shared" si="13"/>
        <v/>
      </c>
      <c r="P46" s="127" t="str">
        <f t="shared" si="14"/>
        <v/>
      </c>
      <c r="Q46" s="128" t="str">
        <f t="shared" si="15"/>
        <v/>
      </c>
      <c r="R46" s="129">
        <f t="shared" ca="1" si="16"/>
        <v>0</v>
      </c>
      <c r="S46" s="129" t="str">
        <f t="shared" si="17"/>
        <v/>
      </c>
    </row>
    <row r="47" spans="2:19" x14ac:dyDescent="0.25">
      <c r="B47" s="83" t="str">
        <f t="shared" si="9"/>
        <v/>
      </c>
      <c r="C47" s="89"/>
      <c r="D47" s="89"/>
      <c r="E47" s="89"/>
      <c r="F47" s="89"/>
      <c r="G47" s="122"/>
      <c r="H47" s="118"/>
      <c r="I47" s="120"/>
      <c r="J47" s="121"/>
      <c r="K47" s="120"/>
      <c r="L47" s="127" t="str">
        <f t="shared" si="10"/>
        <v/>
      </c>
      <c r="M47" s="127" t="str">
        <f t="shared" si="11"/>
        <v/>
      </c>
      <c r="N47" s="127" t="str">
        <f t="shared" si="12"/>
        <v/>
      </c>
      <c r="O47" s="127" t="str">
        <f t="shared" si="13"/>
        <v/>
      </c>
      <c r="P47" s="127" t="str">
        <f t="shared" si="14"/>
        <v/>
      </c>
      <c r="Q47" s="128" t="str">
        <f t="shared" si="15"/>
        <v/>
      </c>
      <c r="R47" s="129">
        <f t="shared" ca="1" si="16"/>
        <v>0</v>
      </c>
      <c r="S47" s="129" t="str">
        <f t="shared" si="17"/>
        <v/>
      </c>
    </row>
    <row r="48" spans="2:19" x14ac:dyDescent="0.25">
      <c r="B48" s="83" t="str">
        <f t="shared" si="9"/>
        <v/>
      </c>
      <c r="C48" s="89"/>
      <c r="D48" s="89"/>
      <c r="E48" s="89"/>
      <c r="F48" s="89"/>
      <c r="G48" s="122"/>
      <c r="H48" s="118"/>
      <c r="I48" s="120"/>
      <c r="J48" s="121"/>
      <c r="K48" s="120"/>
      <c r="L48" s="127" t="str">
        <f t="shared" si="10"/>
        <v/>
      </c>
      <c r="M48" s="127" t="str">
        <f t="shared" si="11"/>
        <v/>
      </c>
      <c r="N48" s="127" t="str">
        <f t="shared" si="12"/>
        <v/>
      </c>
      <c r="O48" s="127" t="str">
        <f t="shared" si="13"/>
        <v/>
      </c>
      <c r="P48" s="127" t="str">
        <f t="shared" si="14"/>
        <v/>
      </c>
      <c r="Q48" s="128" t="str">
        <f t="shared" si="15"/>
        <v/>
      </c>
      <c r="R48" s="129">
        <f t="shared" ca="1" si="16"/>
        <v>0</v>
      </c>
      <c r="S48" s="129" t="str">
        <f t="shared" si="17"/>
        <v/>
      </c>
    </row>
    <row r="49" spans="2:19" ht="15.75" x14ac:dyDescent="0.25">
      <c r="B49" s="83" t="str">
        <f t="shared" si="9"/>
        <v/>
      </c>
      <c r="C49" s="93"/>
      <c r="D49" s="94"/>
      <c r="E49" s="94"/>
      <c r="F49" s="95"/>
      <c r="G49" s="120"/>
      <c r="H49" s="120"/>
      <c r="I49" s="120"/>
      <c r="J49" s="121"/>
      <c r="K49" s="120"/>
      <c r="L49" s="127" t="str">
        <f t="shared" si="10"/>
        <v/>
      </c>
      <c r="M49" s="127" t="str">
        <f t="shared" si="11"/>
        <v/>
      </c>
      <c r="N49" s="127" t="str">
        <f t="shared" si="12"/>
        <v/>
      </c>
      <c r="O49" s="127" t="str">
        <f t="shared" si="13"/>
        <v/>
      </c>
      <c r="P49" s="127" t="str">
        <f t="shared" si="14"/>
        <v/>
      </c>
      <c r="Q49" s="128" t="str">
        <f t="shared" si="15"/>
        <v/>
      </c>
      <c r="R49" s="129">
        <f t="shared" ca="1" si="16"/>
        <v>0</v>
      </c>
      <c r="S49" s="129" t="str">
        <f t="shared" si="17"/>
        <v/>
      </c>
    </row>
    <row r="50" spans="2:19" ht="15.75" x14ac:dyDescent="0.25">
      <c r="B50" s="83" t="str">
        <f t="shared" si="9"/>
        <v/>
      </c>
      <c r="C50" s="93"/>
      <c r="D50" s="94"/>
      <c r="E50" s="94"/>
      <c r="F50" s="95"/>
      <c r="G50" s="120"/>
      <c r="H50" s="120"/>
      <c r="I50" s="120"/>
      <c r="J50" s="121"/>
      <c r="K50" s="120"/>
      <c r="L50" s="127" t="str">
        <f t="shared" si="10"/>
        <v/>
      </c>
      <c r="M50" s="127" t="str">
        <f t="shared" si="11"/>
        <v/>
      </c>
      <c r="N50" s="127" t="str">
        <f t="shared" si="12"/>
        <v/>
      </c>
      <c r="O50" s="127" t="str">
        <f t="shared" si="13"/>
        <v/>
      </c>
      <c r="P50" s="127" t="str">
        <f t="shared" si="14"/>
        <v/>
      </c>
      <c r="Q50" s="128" t="str">
        <f t="shared" si="15"/>
        <v/>
      </c>
      <c r="R50" s="129">
        <f t="shared" ca="1" si="16"/>
        <v>0</v>
      </c>
      <c r="S50" s="129" t="str">
        <f t="shared" si="17"/>
        <v/>
      </c>
    </row>
    <row r="51" spans="2:19" ht="15.75" x14ac:dyDescent="0.25">
      <c r="B51" s="83" t="str">
        <f t="shared" si="9"/>
        <v/>
      </c>
      <c r="C51" s="93"/>
      <c r="D51" s="94"/>
      <c r="E51" s="94"/>
      <c r="F51" s="95"/>
      <c r="G51" s="120"/>
      <c r="H51" s="120"/>
      <c r="I51" s="120"/>
      <c r="J51" s="121"/>
      <c r="K51" s="120"/>
      <c r="L51" s="127" t="str">
        <f t="shared" si="10"/>
        <v/>
      </c>
      <c r="M51" s="127" t="str">
        <f t="shared" si="11"/>
        <v/>
      </c>
      <c r="N51" s="127" t="str">
        <f t="shared" si="12"/>
        <v/>
      </c>
      <c r="O51" s="127" t="str">
        <f t="shared" si="13"/>
        <v/>
      </c>
      <c r="P51" s="127" t="str">
        <f t="shared" si="14"/>
        <v/>
      </c>
      <c r="Q51" s="128" t="str">
        <f t="shared" si="15"/>
        <v/>
      </c>
      <c r="R51" s="129">
        <f t="shared" ca="1" si="16"/>
        <v>0</v>
      </c>
      <c r="S51" s="129" t="str">
        <f t="shared" si="17"/>
        <v/>
      </c>
    </row>
    <row r="52" spans="2:19" x14ac:dyDescent="0.25">
      <c r="B52" s="83" t="str">
        <f t="shared" si="9"/>
        <v/>
      </c>
      <c r="C52" s="93"/>
      <c r="D52" s="10"/>
      <c r="E52" s="10"/>
      <c r="F52" s="96"/>
      <c r="G52" s="98"/>
      <c r="H52" s="98"/>
      <c r="I52" s="98"/>
      <c r="J52" s="123"/>
      <c r="K52" s="98"/>
      <c r="L52" s="127" t="str">
        <f t="shared" si="10"/>
        <v/>
      </c>
      <c r="M52" s="127" t="str">
        <f t="shared" si="11"/>
        <v/>
      </c>
      <c r="N52" s="127" t="str">
        <f t="shared" si="12"/>
        <v/>
      </c>
      <c r="O52" s="127" t="str">
        <f t="shared" si="13"/>
        <v/>
      </c>
      <c r="P52" s="127" t="str">
        <f t="shared" si="14"/>
        <v/>
      </c>
      <c r="Q52" s="128" t="str">
        <f t="shared" si="15"/>
        <v/>
      </c>
      <c r="R52" s="129">
        <f t="shared" ca="1" si="16"/>
        <v>0</v>
      </c>
      <c r="S52" s="129" t="str">
        <f t="shared" si="17"/>
        <v/>
      </c>
    </row>
    <row r="53" spans="2:19" x14ac:dyDescent="0.25">
      <c r="B53" s="83" t="str">
        <f t="shared" si="9"/>
        <v/>
      </c>
      <c r="C53" s="93"/>
      <c r="D53" s="10"/>
      <c r="E53" s="10"/>
      <c r="F53" s="96"/>
      <c r="G53" s="98"/>
      <c r="H53" s="98"/>
      <c r="I53" s="98"/>
      <c r="J53" s="123"/>
      <c r="K53" s="98"/>
      <c r="L53" s="127" t="str">
        <f t="shared" si="10"/>
        <v/>
      </c>
      <c r="M53" s="127" t="str">
        <f t="shared" si="11"/>
        <v/>
      </c>
      <c r="N53" s="127" t="str">
        <f t="shared" si="12"/>
        <v/>
      </c>
      <c r="O53" s="127" t="str">
        <f t="shared" si="13"/>
        <v/>
      </c>
      <c r="P53" s="127" t="str">
        <f t="shared" si="14"/>
        <v/>
      </c>
      <c r="Q53" s="128" t="str">
        <f t="shared" si="15"/>
        <v/>
      </c>
      <c r="R53" s="129">
        <f t="shared" ca="1" si="16"/>
        <v>0</v>
      </c>
      <c r="S53" s="129" t="str">
        <f t="shared" si="17"/>
        <v/>
      </c>
    </row>
    <row r="54" spans="2:19" x14ac:dyDescent="0.25">
      <c r="B54" s="83" t="str">
        <f t="shared" si="9"/>
        <v/>
      </c>
      <c r="C54" s="93"/>
      <c r="D54" s="10"/>
      <c r="E54" s="10"/>
      <c r="F54" s="96"/>
      <c r="G54" s="98"/>
      <c r="H54" s="98"/>
      <c r="I54" s="98"/>
      <c r="J54" s="123"/>
      <c r="K54" s="98"/>
      <c r="L54" s="127" t="str">
        <f t="shared" si="10"/>
        <v/>
      </c>
      <c r="M54" s="127" t="str">
        <f t="shared" si="11"/>
        <v/>
      </c>
      <c r="N54" s="127" t="str">
        <f t="shared" si="12"/>
        <v/>
      </c>
      <c r="O54" s="127" t="str">
        <f t="shared" si="13"/>
        <v/>
      </c>
      <c r="P54" s="127" t="str">
        <f t="shared" si="14"/>
        <v/>
      </c>
      <c r="Q54" s="128" t="str">
        <f t="shared" si="15"/>
        <v/>
      </c>
      <c r="R54" s="129">
        <f t="shared" ca="1" si="16"/>
        <v>0</v>
      </c>
      <c r="S54" s="129" t="str">
        <f t="shared" si="17"/>
        <v/>
      </c>
    </row>
    <row r="55" spans="2:19" x14ac:dyDescent="0.25">
      <c r="B55" s="83" t="str">
        <f t="shared" si="9"/>
        <v/>
      </c>
      <c r="C55" s="93"/>
      <c r="D55" s="10"/>
      <c r="E55" s="10"/>
      <c r="F55" s="96"/>
      <c r="G55" s="98"/>
      <c r="H55" s="98"/>
      <c r="I55" s="98"/>
      <c r="J55" s="123"/>
      <c r="K55" s="98"/>
      <c r="L55" s="127" t="str">
        <f t="shared" si="10"/>
        <v/>
      </c>
      <c r="M55" s="127" t="str">
        <f t="shared" si="11"/>
        <v/>
      </c>
      <c r="N55" s="127" t="str">
        <f t="shared" si="12"/>
        <v/>
      </c>
      <c r="O55" s="127" t="str">
        <f t="shared" si="13"/>
        <v/>
      </c>
      <c r="P55" s="127" t="str">
        <f t="shared" si="14"/>
        <v/>
      </c>
      <c r="Q55" s="128" t="str">
        <f t="shared" si="15"/>
        <v/>
      </c>
      <c r="R55" s="129">
        <f t="shared" ca="1" si="16"/>
        <v>0</v>
      </c>
      <c r="S55" s="129" t="str">
        <f t="shared" si="17"/>
        <v/>
      </c>
    </row>
    <row r="56" spans="2:19" x14ac:dyDescent="0.25">
      <c r="B56" s="83" t="str">
        <f t="shared" si="9"/>
        <v/>
      </c>
      <c r="C56" s="93"/>
      <c r="D56" s="10"/>
      <c r="E56" s="10"/>
      <c r="F56" s="96"/>
      <c r="G56" s="98"/>
      <c r="H56" s="98"/>
      <c r="I56" s="98"/>
      <c r="J56" s="123"/>
      <c r="K56" s="98"/>
      <c r="L56" s="127" t="str">
        <f t="shared" si="10"/>
        <v/>
      </c>
      <c r="M56" s="127" t="str">
        <f t="shared" si="11"/>
        <v/>
      </c>
      <c r="N56" s="127" t="str">
        <f t="shared" si="12"/>
        <v/>
      </c>
      <c r="O56" s="127" t="str">
        <f t="shared" si="13"/>
        <v/>
      </c>
      <c r="P56" s="127" t="str">
        <f t="shared" si="14"/>
        <v/>
      </c>
      <c r="Q56" s="128" t="str">
        <f t="shared" si="15"/>
        <v/>
      </c>
      <c r="R56" s="129">
        <f t="shared" ca="1" si="16"/>
        <v>0</v>
      </c>
      <c r="S56" s="129" t="str">
        <f t="shared" si="17"/>
        <v/>
      </c>
    </row>
    <row r="57" spans="2:19" x14ac:dyDescent="0.25">
      <c r="B57" s="83" t="str">
        <f t="shared" si="9"/>
        <v/>
      </c>
      <c r="C57" s="93"/>
      <c r="D57" s="10"/>
      <c r="E57" s="10"/>
      <c r="F57" s="96"/>
      <c r="G57" s="98"/>
      <c r="H57" s="98"/>
      <c r="I57" s="98"/>
      <c r="J57" s="123"/>
      <c r="K57" s="98"/>
      <c r="L57" s="127" t="str">
        <f t="shared" si="10"/>
        <v/>
      </c>
      <c r="M57" s="127" t="str">
        <f t="shared" si="11"/>
        <v/>
      </c>
      <c r="N57" s="127" t="str">
        <f t="shared" si="12"/>
        <v/>
      </c>
      <c r="O57" s="127" t="str">
        <f t="shared" si="13"/>
        <v/>
      </c>
      <c r="P57" s="127" t="str">
        <f t="shared" si="14"/>
        <v/>
      </c>
      <c r="Q57" s="128" t="str">
        <f t="shared" si="15"/>
        <v/>
      </c>
      <c r="R57" s="129">
        <f t="shared" ca="1" si="16"/>
        <v>0</v>
      </c>
      <c r="S57" s="129" t="str">
        <f t="shared" si="17"/>
        <v/>
      </c>
    </row>
    <row r="58" spans="2:19" x14ac:dyDescent="0.25">
      <c r="B58" s="83" t="str">
        <f t="shared" si="9"/>
        <v/>
      </c>
      <c r="C58" s="93"/>
      <c r="D58" s="10"/>
      <c r="E58" s="10"/>
      <c r="F58" s="96"/>
      <c r="G58" s="98"/>
      <c r="H58" s="98"/>
      <c r="I58" s="98"/>
      <c r="J58" s="123"/>
      <c r="K58" s="98"/>
      <c r="L58" s="127" t="str">
        <f t="shared" si="10"/>
        <v/>
      </c>
      <c r="M58" s="127" t="str">
        <f t="shared" si="11"/>
        <v/>
      </c>
      <c r="N58" s="127" t="str">
        <f t="shared" si="12"/>
        <v/>
      </c>
      <c r="O58" s="127" t="str">
        <f t="shared" si="13"/>
        <v/>
      </c>
      <c r="P58" s="127" t="str">
        <f t="shared" si="14"/>
        <v/>
      </c>
      <c r="Q58" s="128" t="str">
        <f t="shared" si="15"/>
        <v/>
      </c>
      <c r="R58" s="129">
        <f t="shared" ca="1" si="16"/>
        <v>0</v>
      </c>
      <c r="S58" s="129" t="str">
        <f t="shared" si="17"/>
        <v/>
      </c>
    </row>
    <row r="59" spans="2:19" x14ac:dyDescent="0.25">
      <c r="B59" s="83" t="str">
        <f t="shared" si="9"/>
        <v/>
      </c>
      <c r="C59" s="93"/>
      <c r="D59" s="10"/>
      <c r="E59" s="10"/>
      <c r="F59" s="96"/>
      <c r="G59" s="98"/>
      <c r="H59" s="98"/>
      <c r="I59" s="98"/>
      <c r="J59" s="123"/>
      <c r="K59" s="98"/>
      <c r="L59" s="127" t="str">
        <f t="shared" si="10"/>
        <v/>
      </c>
      <c r="M59" s="127" t="str">
        <f t="shared" si="11"/>
        <v/>
      </c>
      <c r="N59" s="127" t="str">
        <f t="shared" si="12"/>
        <v/>
      </c>
      <c r="O59" s="127" t="str">
        <f t="shared" si="13"/>
        <v/>
      </c>
      <c r="P59" s="127" t="str">
        <f t="shared" si="14"/>
        <v/>
      </c>
      <c r="Q59" s="128" t="str">
        <f t="shared" si="15"/>
        <v/>
      </c>
      <c r="R59" s="129">
        <f t="shared" ca="1" si="16"/>
        <v>0</v>
      </c>
      <c r="S59" s="129" t="str">
        <f t="shared" si="17"/>
        <v/>
      </c>
    </row>
    <row r="60" spans="2:19" x14ac:dyDescent="0.25">
      <c r="B60" s="83" t="str">
        <f t="shared" si="9"/>
        <v/>
      </c>
      <c r="C60" s="93"/>
      <c r="D60" s="10"/>
      <c r="E60" s="10"/>
      <c r="F60" s="96"/>
      <c r="G60" s="98"/>
      <c r="H60" s="98"/>
      <c r="I60" s="98"/>
      <c r="J60" s="123"/>
      <c r="K60" s="98"/>
      <c r="L60" s="127" t="str">
        <f t="shared" si="10"/>
        <v/>
      </c>
      <c r="M60" s="127" t="str">
        <f t="shared" si="11"/>
        <v/>
      </c>
      <c r="N60" s="127" t="str">
        <f t="shared" si="12"/>
        <v/>
      </c>
      <c r="O60" s="127" t="str">
        <f t="shared" si="13"/>
        <v/>
      </c>
      <c r="P60" s="127" t="str">
        <f t="shared" si="14"/>
        <v/>
      </c>
      <c r="Q60" s="128" t="str">
        <f t="shared" si="15"/>
        <v/>
      </c>
      <c r="R60" s="129">
        <f t="shared" ca="1" si="16"/>
        <v>0</v>
      </c>
      <c r="S60" s="129" t="str">
        <f t="shared" si="17"/>
        <v/>
      </c>
    </row>
    <row r="61" spans="2:19" x14ac:dyDescent="0.25">
      <c r="B61" s="83" t="str">
        <f t="shared" si="9"/>
        <v/>
      </c>
      <c r="C61" s="93"/>
      <c r="D61" s="10"/>
      <c r="E61" s="10"/>
      <c r="F61" s="96"/>
      <c r="G61" s="98"/>
      <c r="H61" s="98"/>
      <c r="I61" s="98"/>
      <c r="J61" s="123"/>
      <c r="K61" s="98"/>
      <c r="L61" s="127" t="str">
        <f t="shared" si="10"/>
        <v/>
      </c>
      <c r="M61" s="127" t="str">
        <f t="shared" si="11"/>
        <v/>
      </c>
      <c r="N61" s="127" t="str">
        <f t="shared" si="12"/>
        <v/>
      </c>
      <c r="O61" s="127" t="str">
        <f t="shared" si="13"/>
        <v/>
      </c>
      <c r="P61" s="127" t="str">
        <f t="shared" si="14"/>
        <v/>
      </c>
      <c r="Q61" s="128" t="str">
        <f t="shared" si="15"/>
        <v/>
      </c>
      <c r="R61" s="129">
        <f t="shared" ca="1" si="16"/>
        <v>0</v>
      </c>
      <c r="S61" s="129" t="str">
        <f t="shared" si="17"/>
        <v/>
      </c>
    </row>
    <row r="62" spans="2:19" x14ac:dyDescent="0.25">
      <c r="B62" s="83" t="str">
        <f t="shared" si="9"/>
        <v/>
      </c>
      <c r="C62" s="93"/>
      <c r="D62" s="10"/>
      <c r="E62" s="10"/>
      <c r="F62" s="96"/>
      <c r="G62" s="98"/>
      <c r="H62" s="98"/>
      <c r="I62" s="98"/>
      <c r="J62" s="123"/>
      <c r="K62" s="98"/>
      <c r="L62" s="127" t="str">
        <f t="shared" si="10"/>
        <v/>
      </c>
      <c r="M62" s="127" t="str">
        <f t="shared" si="11"/>
        <v/>
      </c>
      <c r="N62" s="127" t="str">
        <f t="shared" si="12"/>
        <v/>
      </c>
      <c r="O62" s="127" t="str">
        <f t="shared" si="13"/>
        <v/>
      </c>
      <c r="P62" s="127" t="str">
        <f t="shared" si="14"/>
        <v/>
      </c>
      <c r="Q62" s="128" t="str">
        <f t="shared" si="15"/>
        <v/>
      </c>
      <c r="R62" s="129">
        <f t="shared" ca="1" si="16"/>
        <v>0</v>
      </c>
      <c r="S62" s="129" t="str">
        <f t="shared" si="17"/>
        <v/>
      </c>
    </row>
    <row r="63" spans="2:19" x14ac:dyDescent="0.25">
      <c r="B63" s="83" t="str">
        <f t="shared" si="9"/>
        <v/>
      </c>
      <c r="C63" s="93"/>
      <c r="D63" s="10"/>
      <c r="E63" s="10"/>
      <c r="F63" s="96"/>
      <c r="G63" s="98"/>
      <c r="H63" s="98"/>
      <c r="I63" s="98"/>
      <c r="J63" s="123"/>
      <c r="K63" s="98"/>
      <c r="L63" s="127" t="str">
        <f t="shared" si="10"/>
        <v/>
      </c>
      <c r="M63" s="127" t="str">
        <f t="shared" si="11"/>
        <v/>
      </c>
      <c r="N63" s="127" t="str">
        <f t="shared" si="12"/>
        <v/>
      </c>
      <c r="O63" s="127" t="str">
        <f t="shared" si="13"/>
        <v/>
      </c>
      <c r="P63" s="127" t="str">
        <f t="shared" si="14"/>
        <v/>
      </c>
      <c r="Q63" s="128" t="str">
        <f t="shared" si="15"/>
        <v/>
      </c>
      <c r="R63" s="129">
        <f t="shared" ca="1" si="16"/>
        <v>0</v>
      </c>
      <c r="S63" s="129" t="str">
        <f t="shared" si="17"/>
        <v/>
      </c>
    </row>
    <row r="64" spans="2:19" x14ac:dyDescent="0.25">
      <c r="B64" s="83" t="str">
        <f t="shared" si="9"/>
        <v/>
      </c>
      <c r="C64" s="93"/>
      <c r="D64" s="10"/>
      <c r="E64" s="10"/>
      <c r="F64" s="96"/>
      <c r="G64" s="98"/>
      <c r="H64" s="98"/>
      <c r="I64" s="98"/>
      <c r="J64" s="123"/>
      <c r="K64" s="98"/>
      <c r="L64" s="127" t="str">
        <f t="shared" si="10"/>
        <v/>
      </c>
      <c r="M64" s="127" t="str">
        <f t="shared" si="11"/>
        <v/>
      </c>
      <c r="N64" s="127" t="str">
        <f t="shared" si="12"/>
        <v/>
      </c>
      <c r="O64" s="127" t="str">
        <f t="shared" si="13"/>
        <v/>
      </c>
      <c r="P64" s="127" t="str">
        <f t="shared" si="14"/>
        <v/>
      </c>
      <c r="Q64" s="128" t="str">
        <f t="shared" si="15"/>
        <v/>
      </c>
      <c r="R64" s="129">
        <f t="shared" ca="1" si="16"/>
        <v>0</v>
      </c>
      <c r="S64" s="129" t="str">
        <f t="shared" si="17"/>
        <v/>
      </c>
    </row>
    <row r="65" spans="2:19" x14ac:dyDescent="0.25">
      <c r="B65" s="83" t="str">
        <f t="shared" si="9"/>
        <v/>
      </c>
      <c r="C65" s="93"/>
      <c r="D65" s="10"/>
      <c r="E65" s="10"/>
      <c r="F65" s="96"/>
      <c r="G65" s="98"/>
      <c r="H65" s="98"/>
      <c r="I65" s="98"/>
      <c r="J65" s="123"/>
      <c r="K65" s="98"/>
      <c r="L65" s="127" t="str">
        <f t="shared" si="10"/>
        <v/>
      </c>
      <c r="M65" s="127" t="str">
        <f t="shared" si="11"/>
        <v/>
      </c>
      <c r="N65" s="127" t="str">
        <f t="shared" si="12"/>
        <v/>
      </c>
      <c r="O65" s="127" t="str">
        <f t="shared" si="13"/>
        <v/>
      </c>
      <c r="P65" s="127" t="str">
        <f t="shared" si="14"/>
        <v/>
      </c>
      <c r="Q65" s="128" t="str">
        <f t="shared" si="15"/>
        <v/>
      </c>
      <c r="R65" s="129">
        <f t="shared" ca="1" si="16"/>
        <v>0</v>
      </c>
      <c r="S65" s="129" t="str">
        <f t="shared" si="17"/>
        <v/>
      </c>
    </row>
    <row r="66" spans="2:19" x14ac:dyDescent="0.25">
      <c r="B66" s="83" t="str">
        <f t="shared" si="9"/>
        <v/>
      </c>
      <c r="C66" s="93"/>
      <c r="D66" s="10"/>
      <c r="E66" s="10"/>
      <c r="F66" s="96"/>
      <c r="G66" s="98"/>
      <c r="H66" s="98"/>
      <c r="I66" s="98"/>
      <c r="J66" s="123"/>
      <c r="K66" s="98"/>
      <c r="L66" s="127" t="str">
        <f t="shared" si="10"/>
        <v/>
      </c>
      <c r="M66" s="127" t="str">
        <f t="shared" si="11"/>
        <v/>
      </c>
      <c r="N66" s="127" t="str">
        <f t="shared" si="12"/>
        <v/>
      </c>
      <c r="O66" s="127" t="str">
        <f t="shared" si="13"/>
        <v/>
      </c>
      <c r="P66" s="127" t="str">
        <f t="shared" si="14"/>
        <v/>
      </c>
      <c r="Q66" s="128" t="str">
        <f t="shared" si="15"/>
        <v/>
      </c>
      <c r="R66" s="129">
        <f t="shared" ca="1" si="16"/>
        <v>0</v>
      </c>
      <c r="S66" s="129" t="str">
        <f t="shared" si="17"/>
        <v/>
      </c>
    </row>
    <row r="67" spans="2:19" x14ac:dyDescent="0.25">
      <c r="B67" s="83" t="str">
        <f t="shared" ref="B67:B98" si="18">IFERROR(IF(C67&gt;0,IF(ISNUMBER(Q67),INDEX(L$2:P$2,1,MATCH(Q67,L67:P67,0)),""),""),"")</f>
        <v/>
      </c>
      <c r="C67" s="93"/>
      <c r="D67" s="10"/>
      <c r="E67" s="10"/>
      <c r="F67" s="96"/>
      <c r="G67" s="98"/>
      <c r="H67" s="98"/>
      <c r="I67" s="98"/>
      <c r="J67" s="123"/>
      <c r="K67" s="98"/>
      <c r="L67" s="127" t="str">
        <f t="shared" ref="L67:L98" si="19">IF(ISBLANK(G67),"",IF(G67="N/A","",IF(ISNUMBER(G67),+G67,_xlfn.NUMBERVALUE(LEFT(G67,(FIND("(",G67)-2))))))</f>
        <v/>
      </c>
      <c r="M67" s="127" t="str">
        <f t="shared" ref="M67:M98" si="20">IF(ISBLANK(H67),"",IF(H67="N/A","",IF(ISNUMBER(H67),+H67,_xlfn.NUMBERVALUE(LEFT(H67,(FIND("(",H67)-2))))))</f>
        <v/>
      </c>
      <c r="N67" s="127" t="str">
        <f t="shared" ref="N67:N98" si="21">IF(ISBLANK(I67),"",IF(I67="N/A","",IF(ISNUMBER(I67),+I67,_xlfn.NUMBERVALUE(LEFT(I67,(FIND("(",I67)-2))))))</f>
        <v/>
      </c>
      <c r="O67" s="127" t="str">
        <f t="shared" ref="O67:O98" si="22">IF(ISBLANK(J67),"",IF(J67="N/A","",IF(ISNUMBER(J67),+J67,_xlfn.NUMBERVALUE(LEFT(J67,(FIND("(",J67)-2))))))</f>
        <v/>
      </c>
      <c r="P67" s="127" t="str">
        <f t="shared" ref="P67:P98" si="23">IF(ISBLANK(K67),"",IF(K67="N/A","",IF(ISNUMBER(K67),+K67,_xlfn.NUMBERVALUE(LEFT(K67,(FIND("(",K67)-2))))))</f>
        <v/>
      </c>
      <c r="Q67" s="128" t="str">
        <f t="shared" ref="Q67:Q98" si="24">IF(SUM(L67:P67)&gt;0,MIN(L67,M67,N67,O67,P67),"")</f>
        <v/>
      </c>
      <c r="R67" s="129">
        <f t="shared" ref="R67:R98" ca="1" si="25">IFERROR(MIN((IF(ISTEXT(G67),IF(G67="N/A","",_xlfn.NUMBERVALUE(LEFT(G67,(FIND("(",G67)-2)))),_xlfn.NUMBERVALUE(INDIRECT(CELL("address",G67))))),(IF(ISTEXT(H67),IF(H67="N/A","",_xlfn.NUMBERVALUE(LEFT(H67,(FIND("(",H67)-2)))),_xlfn.NUMBERVALUE(INDIRECT(CELL("address",H67))))),(IF(ISTEXT(I67),IF(I67="N/A","",_xlfn.NUMBERVALUE(LEFT(I67,(FIND("(",I67)-2)))),_xlfn.NUMBERVALUE(INDIRECT(CELL("address",I67))))),(IF(ISTEXT(J67),IF(J67="N/A","",_xlfn.NUMBERVALUE(LEFT(J67,(FIND("(",J67)-2)))),_xlfn.NUMBERVALUE(INDIRECT(CELL("address",J67))))),(IF(ISTEXT(K67),IF(K67="N/A","",_xlfn.NUMBERVALUE(LEFT(K67,(FIND("(",K67)-2)))),_xlfn.NUMBERVALUE(INDIRECT(CELL("address",K67)))))),MIN(G67:K67))</f>
        <v>0</v>
      </c>
      <c r="S67" s="129" t="str">
        <f t="shared" ref="S67:S98" si="26">IF(AND(ISNUMBER(F67),ISNUMBER(Q67)),(F67*Q67),IF(ISNUMBER(Q67),(Q67*_xlfn.NUMBERVALUE(LEFT(F67,(FIND(" ",F67)-1)))),IF(ISNUMBER(F67),(F67*_xlfn.NUMBERVALUE(LEFT(Q67,(FIND(" ",Q67)-1)))),"")))</f>
        <v/>
      </c>
    </row>
    <row r="68" spans="2:19" x14ac:dyDescent="0.25">
      <c r="B68" s="83" t="str">
        <f t="shared" si="18"/>
        <v/>
      </c>
      <c r="C68" s="93"/>
      <c r="D68" s="10"/>
      <c r="E68" s="10"/>
      <c r="F68" s="96"/>
      <c r="G68" s="98"/>
      <c r="H68" s="98"/>
      <c r="I68" s="98"/>
      <c r="J68" s="123"/>
      <c r="K68" s="98"/>
      <c r="L68" s="127" t="str">
        <f t="shared" si="19"/>
        <v/>
      </c>
      <c r="M68" s="127" t="str">
        <f t="shared" si="20"/>
        <v/>
      </c>
      <c r="N68" s="127" t="str">
        <f t="shared" si="21"/>
        <v/>
      </c>
      <c r="O68" s="127" t="str">
        <f t="shared" si="22"/>
        <v/>
      </c>
      <c r="P68" s="127" t="str">
        <f t="shared" si="23"/>
        <v/>
      </c>
      <c r="Q68" s="128" t="str">
        <f t="shared" si="24"/>
        <v/>
      </c>
      <c r="R68" s="129">
        <f t="shared" ca="1" si="25"/>
        <v>0</v>
      </c>
      <c r="S68" s="129" t="str">
        <f t="shared" si="26"/>
        <v/>
      </c>
    </row>
    <row r="69" spans="2:19" x14ac:dyDescent="0.25">
      <c r="B69" s="83" t="str">
        <f t="shared" si="18"/>
        <v/>
      </c>
      <c r="C69" s="93"/>
      <c r="D69" s="10"/>
      <c r="E69" s="10"/>
      <c r="F69" s="96"/>
      <c r="G69" s="98"/>
      <c r="H69" s="98"/>
      <c r="I69" s="98"/>
      <c r="J69" s="123"/>
      <c r="K69" s="98"/>
      <c r="L69" s="127" t="str">
        <f t="shared" si="19"/>
        <v/>
      </c>
      <c r="M69" s="127" t="str">
        <f t="shared" si="20"/>
        <v/>
      </c>
      <c r="N69" s="127" t="str">
        <f t="shared" si="21"/>
        <v/>
      </c>
      <c r="O69" s="127" t="str">
        <f t="shared" si="22"/>
        <v/>
      </c>
      <c r="P69" s="127" t="str">
        <f t="shared" si="23"/>
        <v/>
      </c>
      <c r="Q69" s="128" t="str">
        <f t="shared" si="24"/>
        <v/>
      </c>
      <c r="R69" s="129">
        <f t="shared" ca="1" si="25"/>
        <v>0</v>
      </c>
      <c r="S69" s="129" t="str">
        <f t="shared" si="26"/>
        <v/>
      </c>
    </row>
    <row r="70" spans="2:19" x14ac:dyDescent="0.25">
      <c r="B70" s="83" t="str">
        <f t="shared" si="18"/>
        <v/>
      </c>
      <c r="C70" s="93"/>
      <c r="D70" s="10"/>
      <c r="E70" s="10"/>
      <c r="F70" s="96"/>
      <c r="G70" s="98"/>
      <c r="H70" s="98"/>
      <c r="I70" s="98"/>
      <c r="J70" s="123"/>
      <c r="K70" s="98"/>
      <c r="L70" s="127" t="str">
        <f t="shared" si="19"/>
        <v/>
      </c>
      <c r="M70" s="127" t="str">
        <f t="shared" si="20"/>
        <v/>
      </c>
      <c r="N70" s="127" t="str">
        <f t="shared" si="21"/>
        <v/>
      </c>
      <c r="O70" s="127" t="str">
        <f t="shared" si="22"/>
        <v/>
      </c>
      <c r="P70" s="127" t="str">
        <f t="shared" si="23"/>
        <v/>
      </c>
      <c r="Q70" s="128" t="str">
        <f t="shared" si="24"/>
        <v/>
      </c>
      <c r="R70" s="129">
        <f t="shared" ca="1" si="25"/>
        <v>0</v>
      </c>
      <c r="S70" s="129" t="str">
        <f t="shared" si="26"/>
        <v/>
      </c>
    </row>
    <row r="71" spans="2:19" x14ac:dyDescent="0.25">
      <c r="B71" s="83" t="str">
        <f t="shared" si="18"/>
        <v/>
      </c>
      <c r="C71" s="93"/>
      <c r="D71" s="10"/>
      <c r="E71" s="10"/>
      <c r="F71" s="96"/>
      <c r="G71" s="98"/>
      <c r="H71" s="98"/>
      <c r="I71" s="98"/>
      <c r="J71" s="123"/>
      <c r="K71" s="98"/>
      <c r="L71" s="127" t="str">
        <f t="shared" si="19"/>
        <v/>
      </c>
      <c r="M71" s="127" t="str">
        <f t="shared" si="20"/>
        <v/>
      </c>
      <c r="N71" s="127" t="str">
        <f t="shared" si="21"/>
        <v/>
      </c>
      <c r="O71" s="127" t="str">
        <f t="shared" si="22"/>
        <v/>
      </c>
      <c r="P71" s="127" t="str">
        <f t="shared" si="23"/>
        <v/>
      </c>
      <c r="Q71" s="128" t="str">
        <f t="shared" si="24"/>
        <v/>
      </c>
      <c r="R71" s="129">
        <f t="shared" ca="1" si="25"/>
        <v>0</v>
      </c>
      <c r="S71" s="129" t="str">
        <f t="shared" si="26"/>
        <v/>
      </c>
    </row>
    <row r="72" spans="2:19" x14ac:dyDescent="0.25">
      <c r="B72" s="83" t="str">
        <f t="shared" si="18"/>
        <v/>
      </c>
      <c r="C72" s="93"/>
      <c r="D72" s="10"/>
      <c r="E72" s="10"/>
      <c r="F72" s="96"/>
      <c r="G72" s="98"/>
      <c r="H72" s="98"/>
      <c r="I72" s="98"/>
      <c r="J72" s="123"/>
      <c r="K72" s="98"/>
      <c r="L72" s="127" t="str">
        <f t="shared" si="19"/>
        <v/>
      </c>
      <c r="M72" s="127" t="str">
        <f t="shared" si="20"/>
        <v/>
      </c>
      <c r="N72" s="127" t="str">
        <f t="shared" si="21"/>
        <v/>
      </c>
      <c r="O72" s="127" t="str">
        <f t="shared" si="22"/>
        <v/>
      </c>
      <c r="P72" s="127" t="str">
        <f t="shared" si="23"/>
        <v/>
      </c>
      <c r="Q72" s="128" t="str">
        <f t="shared" si="24"/>
        <v/>
      </c>
      <c r="R72" s="129">
        <f t="shared" ca="1" si="25"/>
        <v>0</v>
      </c>
      <c r="S72" s="129" t="str">
        <f t="shared" si="26"/>
        <v/>
      </c>
    </row>
    <row r="73" spans="2:19" x14ac:dyDescent="0.25">
      <c r="B73" s="83" t="str">
        <f t="shared" si="18"/>
        <v/>
      </c>
      <c r="C73" s="93"/>
      <c r="D73" s="10"/>
      <c r="E73" s="10"/>
      <c r="F73" s="96"/>
      <c r="G73" s="98"/>
      <c r="H73" s="98"/>
      <c r="I73" s="98"/>
      <c r="J73" s="123"/>
      <c r="K73" s="98"/>
      <c r="L73" s="127" t="str">
        <f t="shared" si="19"/>
        <v/>
      </c>
      <c r="M73" s="127" t="str">
        <f t="shared" si="20"/>
        <v/>
      </c>
      <c r="N73" s="127" t="str">
        <f t="shared" si="21"/>
        <v/>
      </c>
      <c r="O73" s="127" t="str">
        <f t="shared" si="22"/>
        <v/>
      </c>
      <c r="P73" s="127" t="str">
        <f t="shared" si="23"/>
        <v/>
      </c>
      <c r="Q73" s="128" t="str">
        <f t="shared" si="24"/>
        <v/>
      </c>
      <c r="R73" s="129">
        <f t="shared" ca="1" si="25"/>
        <v>0</v>
      </c>
      <c r="S73" s="129" t="str">
        <f t="shared" si="26"/>
        <v/>
      </c>
    </row>
    <row r="74" spans="2:19" x14ac:dyDescent="0.25">
      <c r="B74" s="83" t="str">
        <f t="shared" si="18"/>
        <v/>
      </c>
      <c r="C74" s="93"/>
      <c r="D74" s="10"/>
      <c r="E74" s="10"/>
      <c r="F74" s="96"/>
      <c r="G74" s="98"/>
      <c r="H74" s="98"/>
      <c r="I74" s="98"/>
      <c r="J74" s="123"/>
      <c r="K74" s="98"/>
      <c r="L74" s="127" t="str">
        <f t="shared" si="19"/>
        <v/>
      </c>
      <c r="M74" s="127" t="str">
        <f t="shared" si="20"/>
        <v/>
      </c>
      <c r="N74" s="127" t="str">
        <f t="shared" si="21"/>
        <v/>
      </c>
      <c r="O74" s="127" t="str">
        <f t="shared" si="22"/>
        <v/>
      </c>
      <c r="P74" s="127" t="str">
        <f t="shared" si="23"/>
        <v/>
      </c>
      <c r="Q74" s="128" t="str">
        <f t="shared" si="24"/>
        <v/>
      </c>
      <c r="R74" s="129">
        <f t="shared" ca="1" si="25"/>
        <v>0</v>
      </c>
      <c r="S74" s="129" t="str">
        <f t="shared" si="26"/>
        <v/>
      </c>
    </row>
    <row r="75" spans="2:19" x14ac:dyDescent="0.25">
      <c r="B75" s="83" t="str">
        <f t="shared" si="18"/>
        <v/>
      </c>
      <c r="C75" s="93"/>
      <c r="D75" s="10"/>
      <c r="E75" s="10"/>
      <c r="F75" s="96"/>
      <c r="G75" s="98"/>
      <c r="H75" s="98"/>
      <c r="I75" s="98"/>
      <c r="J75" s="123"/>
      <c r="K75" s="98"/>
      <c r="L75" s="127" t="str">
        <f t="shared" si="19"/>
        <v/>
      </c>
      <c r="M75" s="127" t="str">
        <f t="shared" si="20"/>
        <v/>
      </c>
      <c r="N75" s="127" t="str">
        <f t="shared" si="21"/>
        <v/>
      </c>
      <c r="O75" s="127" t="str">
        <f t="shared" si="22"/>
        <v/>
      </c>
      <c r="P75" s="127" t="str">
        <f t="shared" si="23"/>
        <v/>
      </c>
      <c r="Q75" s="128" t="str">
        <f t="shared" si="24"/>
        <v/>
      </c>
      <c r="R75" s="129">
        <f t="shared" ca="1" si="25"/>
        <v>0</v>
      </c>
      <c r="S75" s="129" t="str">
        <f t="shared" si="26"/>
        <v/>
      </c>
    </row>
    <row r="76" spans="2:19" x14ac:dyDescent="0.25">
      <c r="B76" s="83" t="str">
        <f t="shared" si="18"/>
        <v/>
      </c>
      <c r="C76" s="93"/>
      <c r="D76" s="10"/>
      <c r="E76" s="10"/>
      <c r="F76" s="96"/>
      <c r="G76" s="98"/>
      <c r="H76" s="98"/>
      <c r="I76" s="98"/>
      <c r="J76" s="123"/>
      <c r="K76" s="98"/>
      <c r="L76" s="127" t="str">
        <f t="shared" si="19"/>
        <v/>
      </c>
      <c r="M76" s="127" t="str">
        <f t="shared" si="20"/>
        <v/>
      </c>
      <c r="N76" s="127" t="str">
        <f t="shared" si="21"/>
        <v/>
      </c>
      <c r="O76" s="127" t="str">
        <f t="shared" si="22"/>
        <v/>
      </c>
      <c r="P76" s="127" t="str">
        <f t="shared" si="23"/>
        <v/>
      </c>
      <c r="Q76" s="128" t="str">
        <f t="shared" si="24"/>
        <v/>
      </c>
      <c r="R76" s="129">
        <f t="shared" ca="1" si="25"/>
        <v>0</v>
      </c>
      <c r="S76" s="129" t="str">
        <f t="shared" si="26"/>
        <v/>
      </c>
    </row>
    <row r="77" spans="2:19" x14ac:dyDescent="0.25">
      <c r="B77" s="83" t="str">
        <f t="shared" si="18"/>
        <v/>
      </c>
      <c r="C77" s="93"/>
      <c r="D77" s="10"/>
      <c r="E77" s="10"/>
      <c r="F77" s="96"/>
      <c r="G77" s="98"/>
      <c r="H77" s="98"/>
      <c r="I77" s="98"/>
      <c r="J77" s="123"/>
      <c r="K77" s="98"/>
      <c r="L77" s="127" t="str">
        <f t="shared" si="19"/>
        <v/>
      </c>
      <c r="M77" s="127" t="str">
        <f t="shared" si="20"/>
        <v/>
      </c>
      <c r="N77" s="127" t="str">
        <f t="shared" si="21"/>
        <v/>
      </c>
      <c r="O77" s="127" t="str">
        <f t="shared" si="22"/>
        <v/>
      </c>
      <c r="P77" s="127" t="str">
        <f t="shared" si="23"/>
        <v/>
      </c>
      <c r="Q77" s="128" t="str">
        <f t="shared" si="24"/>
        <v/>
      </c>
      <c r="R77" s="129">
        <f t="shared" ca="1" si="25"/>
        <v>0</v>
      </c>
      <c r="S77" s="129" t="str">
        <f t="shared" si="26"/>
        <v/>
      </c>
    </row>
    <row r="78" spans="2:19" x14ac:dyDescent="0.25">
      <c r="B78" s="83" t="str">
        <f t="shared" si="18"/>
        <v/>
      </c>
      <c r="C78" s="93"/>
      <c r="D78" s="10"/>
      <c r="E78" s="10"/>
      <c r="F78" s="96"/>
      <c r="G78" s="98"/>
      <c r="H78" s="98"/>
      <c r="I78" s="98"/>
      <c r="J78" s="123"/>
      <c r="K78" s="98"/>
      <c r="L78" s="127" t="str">
        <f t="shared" si="19"/>
        <v/>
      </c>
      <c r="M78" s="127" t="str">
        <f t="shared" si="20"/>
        <v/>
      </c>
      <c r="N78" s="127" t="str">
        <f t="shared" si="21"/>
        <v/>
      </c>
      <c r="O78" s="127" t="str">
        <f t="shared" si="22"/>
        <v/>
      </c>
      <c r="P78" s="127" t="str">
        <f t="shared" si="23"/>
        <v/>
      </c>
      <c r="Q78" s="128" t="str">
        <f t="shared" si="24"/>
        <v/>
      </c>
      <c r="R78" s="129">
        <f t="shared" ca="1" si="25"/>
        <v>0</v>
      </c>
      <c r="S78" s="129" t="str">
        <f t="shared" si="26"/>
        <v/>
      </c>
    </row>
    <row r="79" spans="2:19" x14ac:dyDescent="0.25">
      <c r="B79" s="83" t="str">
        <f t="shared" si="18"/>
        <v/>
      </c>
      <c r="C79" s="93"/>
      <c r="D79" s="10"/>
      <c r="E79" s="10"/>
      <c r="F79" s="96"/>
      <c r="G79" s="98"/>
      <c r="H79" s="98"/>
      <c r="I79" s="98"/>
      <c r="J79" s="123"/>
      <c r="K79" s="98"/>
      <c r="L79" s="127" t="str">
        <f t="shared" si="19"/>
        <v/>
      </c>
      <c r="M79" s="127" t="str">
        <f t="shared" si="20"/>
        <v/>
      </c>
      <c r="N79" s="127" t="str">
        <f t="shared" si="21"/>
        <v/>
      </c>
      <c r="O79" s="127" t="str">
        <f t="shared" si="22"/>
        <v/>
      </c>
      <c r="P79" s="127" t="str">
        <f t="shared" si="23"/>
        <v/>
      </c>
      <c r="Q79" s="128" t="str">
        <f t="shared" si="24"/>
        <v/>
      </c>
      <c r="R79" s="129">
        <f t="shared" ca="1" si="25"/>
        <v>0</v>
      </c>
      <c r="S79" s="129" t="str">
        <f t="shared" si="26"/>
        <v/>
      </c>
    </row>
    <row r="80" spans="2:19" x14ac:dyDescent="0.25">
      <c r="B80" s="83" t="str">
        <f t="shared" si="18"/>
        <v/>
      </c>
      <c r="C80" s="93"/>
      <c r="D80" s="10"/>
      <c r="E80" s="10"/>
      <c r="F80" s="96"/>
      <c r="G80" s="98"/>
      <c r="H80" s="98"/>
      <c r="I80" s="98"/>
      <c r="J80" s="123"/>
      <c r="K80" s="98"/>
      <c r="L80" s="127" t="str">
        <f t="shared" si="19"/>
        <v/>
      </c>
      <c r="M80" s="127" t="str">
        <f t="shared" si="20"/>
        <v/>
      </c>
      <c r="N80" s="127" t="str">
        <f t="shared" si="21"/>
        <v/>
      </c>
      <c r="O80" s="127" t="str">
        <f t="shared" si="22"/>
        <v/>
      </c>
      <c r="P80" s="127" t="str">
        <f t="shared" si="23"/>
        <v/>
      </c>
      <c r="Q80" s="128" t="str">
        <f t="shared" si="24"/>
        <v/>
      </c>
      <c r="R80" s="129">
        <f t="shared" ca="1" si="25"/>
        <v>0</v>
      </c>
      <c r="S80" s="129" t="str">
        <f t="shared" si="26"/>
        <v/>
      </c>
    </row>
    <row r="81" spans="2:19" x14ac:dyDescent="0.25">
      <c r="B81" s="83" t="str">
        <f t="shared" si="18"/>
        <v/>
      </c>
      <c r="C81" s="93"/>
      <c r="D81" s="10"/>
      <c r="E81" s="10"/>
      <c r="F81" s="96"/>
      <c r="G81" s="98"/>
      <c r="H81" s="98"/>
      <c r="I81" s="98"/>
      <c r="J81" s="123"/>
      <c r="K81" s="98"/>
      <c r="L81" s="127" t="str">
        <f t="shared" si="19"/>
        <v/>
      </c>
      <c r="M81" s="127" t="str">
        <f t="shared" si="20"/>
        <v/>
      </c>
      <c r="N81" s="127" t="str">
        <f t="shared" si="21"/>
        <v/>
      </c>
      <c r="O81" s="127" t="str">
        <f t="shared" si="22"/>
        <v/>
      </c>
      <c r="P81" s="127" t="str">
        <f t="shared" si="23"/>
        <v/>
      </c>
      <c r="Q81" s="128" t="str">
        <f t="shared" si="24"/>
        <v/>
      </c>
      <c r="R81" s="129">
        <f t="shared" ca="1" si="25"/>
        <v>0</v>
      </c>
      <c r="S81" s="129" t="str">
        <f t="shared" si="26"/>
        <v/>
      </c>
    </row>
    <row r="82" spans="2:19" x14ac:dyDescent="0.25">
      <c r="B82" s="83" t="str">
        <f t="shared" si="18"/>
        <v/>
      </c>
      <c r="C82" s="93"/>
      <c r="D82" s="10"/>
      <c r="E82" s="10"/>
      <c r="F82" s="96"/>
      <c r="G82" s="98"/>
      <c r="H82" s="98"/>
      <c r="I82" s="98"/>
      <c r="J82" s="123"/>
      <c r="K82" s="98"/>
      <c r="L82" s="127" t="str">
        <f t="shared" si="19"/>
        <v/>
      </c>
      <c r="M82" s="127" t="str">
        <f t="shared" si="20"/>
        <v/>
      </c>
      <c r="N82" s="127" t="str">
        <f t="shared" si="21"/>
        <v/>
      </c>
      <c r="O82" s="127" t="str">
        <f t="shared" si="22"/>
        <v/>
      </c>
      <c r="P82" s="127" t="str">
        <f t="shared" si="23"/>
        <v/>
      </c>
      <c r="Q82" s="128" t="str">
        <f t="shared" si="24"/>
        <v/>
      </c>
      <c r="R82" s="129">
        <f t="shared" ca="1" si="25"/>
        <v>0</v>
      </c>
      <c r="S82" s="129" t="str">
        <f t="shared" si="26"/>
        <v/>
      </c>
    </row>
    <row r="83" spans="2:19" x14ac:dyDescent="0.25">
      <c r="B83" s="83" t="str">
        <f t="shared" si="18"/>
        <v/>
      </c>
      <c r="C83" s="93"/>
      <c r="D83" s="10"/>
      <c r="E83" s="10"/>
      <c r="F83" s="96"/>
      <c r="G83" s="98"/>
      <c r="H83" s="98"/>
      <c r="I83" s="98"/>
      <c r="J83" s="123"/>
      <c r="K83" s="98"/>
      <c r="L83" s="127" t="str">
        <f t="shared" si="19"/>
        <v/>
      </c>
      <c r="M83" s="127" t="str">
        <f t="shared" si="20"/>
        <v/>
      </c>
      <c r="N83" s="127" t="str">
        <f t="shared" si="21"/>
        <v/>
      </c>
      <c r="O83" s="127" t="str">
        <f t="shared" si="22"/>
        <v/>
      </c>
      <c r="P83" s="127" t="str">
        <f t="shared" si="23"/>
        <v/>
      </c>
      <c r="Q83" s="128" t="str">
        <f t="shared" si="24"/>
        <v/>
      </c>
      <c r="R83" s="129">
        <f t="shared" ca="1" si="25"/>
        <v>0</v>
      </c>
      <c r="S83" s="129" t="str">
        <f t="shared" si="26"/>
        <v/>
      </c>
    </row>
    <row r="84" spans="2:19" x14ac:dyDescent="0.25">
      <c r="B84" s="83" t="str">
        <f t="shared" si="18"/>
        <v/>
      </c>
      <c r="C84" s="93"/>
      <c r="D84" s="10"/>
      <c r="E84" s="10"/>
      <c r="F84" s="96"/>
      <c r="G84" s="98"/>
      <c r="H84" s="98"/>
      <c r="I84" s="98"/>
      <c r="J84" s="123"/>
      <c r="K84" s="98"/>
      <c r="L84" s="127" t="str">
        <f t="shared" si="19"/>
        <v/>
      </c>
      <c r="M84" s="127" t="str">
        <f t="shared" si="20"/>
        <v/>
      </c>
      <c r="N84" s="127" t="str">
        <f t="shared" si="21"/>
        <v/>
      </c>
      <c r="O84" s="127" t="str">
        <f t="shared" si="22"/>
        <v/>
      </c>
      <c r="P84" s="127" t="str">
        <f t="shared" si="23"/>
        <v/>
      </c>
      <c r="Q84" s="128" t="str">
        <f t="shared" si="24"/>
        <v/>
      </c>
      <c r="R84" s="129">
        <f t="shared" ca="1" si="25"/>
        <v>0</v>
      </c>
      <c r="S84" s="129" t="str">
        <f t="shared" si="26"/>
        <v/>
      </c>
    </row>
    <row r="85" spans="2:19" x14ac:dyDescent="0.25">
      <c r="B85" s="83" t="str">
        <f t="shared" si="18"/>
        <v/>
      </c>
      <c r="C85" s="93"/>
      <c r="D85" s="10"/>
      <c r="E85" s="10"/>
      <c r="F85" s="96"/>
      <c r="G85" s="98"/>
      <c r="H85" s="98"/>
      <c r="I85" s="98"/>
      <c r="J85" s="123"/>
      <c r="K85" s="98"/>
      <c r="L85" s="127" t="str">
        <f t="shared" si="19"/>
        <v/>
      </c>
      <c r="M85" s="127" t="str">
        <f t="shared" si="20"/>
        <v/>
      </c>
      <c r="N85" s="127" t="str">
        <f t="shared" si="21"/>
        <v/>
      </c>
      <c r="O85" s="127" t="str">
        <f t="shared" si="22"/>
        <v/>
      </c>
      <c r="P85" s="127" t="str">
        <f t="shared" si="23"/>
        <v/>
      </c>
      <c r="Q85" s="128" t="str">
        <f t="shared" si="24"/>
        <v/>
      </c>
      <c r="R85" s="129">
        <f t="shared" ca="1" si="25"/>
        <v>0</v>
      </c>
      <c r="S85" s="129" t="str">
        <f t="shared" si="26"/>
        <v/>
      </c>
    </row>
    <row r="86" spans="2:19" x14ac:dyDescent="0.25">
      <c r="B86" s="83" t="str">
        <f t="shared" si="18"/>
        <v/>
      </c>
      <c r="C86" s="93"/>
      <c r="D86" s="10"/>
      <c r="E86" s="10"/>
      <c r="F86" s="96"/>
      <c r="G86" s="98"/>
      <c r="H86" s="98"/>
      <c r="I86" s="98"/>
      <c r="J86" s="123"/>
      <c r="K86" s="98"/>
      <c r="L86" s="127" t="str">
        <f t="shared" si="19"/>
        <v/>
      </c>
      <c r="M86" s="127" t="str">
        <f t="shared" si="20"/>
        <v/>
      </c>
      <c r="N86" s="127" t="str">
        <f t="shared" si="21"/>
        <v/>
      </c>
      <c r="O86" s="127" t="str">
        <f t="shared" si="22"/>
        <v/>
      </c>
      <c r="P86" s="127" t="str">
        <f t="shared" si="23"/>
        <v/>
      </c>
      <c r="Q86" s="128" t="str">
        <f t="shared" si="24"/>
        <v/>
      </c>
      <c r="R86" s="129">
        <f t="shared" ca="1" si="25"/>
        <v>0</v>
      </c>
      <c r="S86" s="129" t="str">
        <f t="shared" si="26"/>
        <v/>
      </c>
    </row>
    <row r="87" spans="2:19" x14ac:dyDescent="0.25">
      <c r="B87" s="83" t="str">
        <f t="shared" si="18"/>
        <v/>
      </c>
      <c r="C87" s="93"/>
      <c r="D87" s="10"/>
      <c r="E87" s="10"/>
      <c r="F87" s="96"/>
      <c r="G87" s="98"/>
      <c r="H87" s="98"/>
      <c r="I87" s="98"/>
      <c r="J87" s="123"/>
      <c r="K87" s="98"/>
      <c r="L87" s="127" t="str">
        <f t="shared" si="19"/>
        <v/>
      </c>
      <c r="M87" s="127" t="str">
        <f t="shared" si="20"/>
        <v/>
      </c>
      <c r="N87" s="127" t="str">
        <f t="shared" si="21"/>
        <v/>
      </c>
      <c r="O87" s="127" t="str">
        <f t="shared" si="22"/>
        <v/>
      </c>
      <c r="P87" s="127" t="str">
        <f t="shared" si="23"/>
        <v/>
      </c>
      <c r="Q87" s="128" t="str">
        <f t="shared" si="24"/>
        <v/>
      </c>
      <c r="R87" s="129">
        <f t="shared" ca="1" si="25"/>
        <v>0</v>
      </c>
      <c r="S87" s="129" t="str">
        <f t="shared" si="26"/>
        <v/>
      </c>
    </row>
    <row r="88" spans="2:19" x14ac:dyDescent="0.25">
      <c r="B88" s="83" t="str">
        <f t="shared" si="18"/>
        <v/>
      </c>
      <c r="C88" s="93"/>
      <c r="D88" s="10"/>
      <c r="E88" s="10"/>
      <c r="F88" s="96"/>
      <c r="G88" s="98"/>
      <c r="H88" s="98"/>
      <c r="I88" s="98"/>
      <c r="J88" s="123"/>
      <c r="K88" s="98"/>
      <c r="L88" s="127" t="str">
        <f t="shared" si="19"/>
        <v/>
      </c>
      <c r="M88" s="127" t="str">
        <f t="shared" si="20"/>
        <v/>
      </c>
      <c r="N88" s="127" t="str">
        <f t="shared" si="21"/>
        <v/>
      </c>
      <c r="O88" s="127" t="str">
        <f t="shared" si="22"/>
        <v/>
      </c>
      <c r="P88" s="127" t="str">
        <f t="shared" si="23"/>
        <v/>
      </c>
      <c r="Q88" s="128" t="str">
        <f t="shared" si="24"/>
        <v/>
      </c>
      <c r="R88" s="129">
        <f t="shared" ca="1" si="25"/>
        <v>0</v>
      </c>
      <c r="S88" s="129" t="str">
        <f t="shared" si="26"/>
        <v/>
      </c>
    </row>
    <row r="89" spans="2:19" x14ac:dyDescent="0.25">
      <c r="B89" s="83" t="str">
        <f t="shared" si="18"/>
        <v/>
      </c>
      <c r="C89" s="93"/>
      <c r="D89" s="10"/>
      <c r="E89" s="10"/>
      <c r="F89" s="96"/>
      <c r="G89" s="98"/>
      <c r="H89" s="98"/>
      <c r="I89" s="98"/>
      <c r="J89" s="123"/>
      <c r="K89" s="98"/>
      <c r="L89" s="127" t="str">
        <f t="shared" si="19"/>
        <v/>
      </c>
      <c r="M89" s="127" t="str">
        <f t="shared" si="20"/>
        <v/>
      </c>
      <c r="N89" s="127" t="str">
        <f t="shared" si="21"/>
        <v/>
      </c>
      <c r="O89" s="127" t="str">
        <f t="shared" si="22"/>
        <v/>
      </c>
      <c r="P89" s="127" t="str">
        <f t="shared" si="23"/>
        <v/>
      </c>
      <c r="Q89" s="128" t="str">
        <f t="shared" si="24"/>
        <v/>
      </c>
      <c r="R89" s="129">
        <f t="shared" ca="1" si="25"/>
        <v>0</v>
      </c>
      <c r="S89" s="129" t="str">
        <f t="shared" si="26"/>
        <v/>
      </c>
    </row>
    <row r="90" spans="2:19" x14ac:dyDescent="0.25">
      <c r="B90" s="83" t="str">
        <f t="shared" si="18"/>
        <v/>
      </c>
      <c r="C90" s="93"/>
      <c r="D90" s="10"/>
      <c r="E90" s="10"/>
      <c r="F90" s="96"/>
      <c r="G90" s="98"/>
      <c r="H90" s="98"/>
      <c r="I90" s="98"/>
      <c r="J90" s="123"/>
      <c r="K90" s="98"/>
      <c r="L90" s="127" t="str">
        <f t="shared" si="19"/>
        <v/>
      </c>
      <c r="M90" s="127" t="str">
        <f t="shared" si="20"/>
        <v/>
      </c>
      <c r="N90" s="127" t="str">
        <f t="shared" si="21"/>
        <v/>
      </c>
      <c r="O90" s="127" t="str">
        <f t="shared" si="22"/>
        <v/>
      </c>
      <c r="P90" s="127" t="str">
        <f t="shared" si="23"/>
        <v/>
      </c>
      <c r="Q90" s="128" t="str">
        <f t="shared" si="24"/>
        <v/>
      </c>
      <c r="R90" s="129">
        <f t="shared" ca="1" si="25"/>
        <v>0</v>
      </c>
      <c r="S90" s="129" t="str">
        <f t="shared" si="26"/>
        <v/>
      </c>
    </row>
    <row r="91" spans="2:19" x14ac:dyDescent="0.25">
      <c r="B91" s="83" t="str">
        <f t="shared" si="18"/>
        <v/>
      </c>
      <c r="C91" s="93"/>
      <c r="D91" s="10"/>
      <c r="E91" s="10"/>
      <c r="F91" s="96"/>
      <c r="G91" s="98"/>
      <c r="H91" s="98"/>
      <c r="I91" s="98"/>
      <c r="J91" s="123"/>
      <c r="K91" s="98"/>
      <c r="L91" s="127" t="str">
        <f t="shared" si="19"/>
        <v/>
      </c>
      <c r="M91" s="127" t="str">
        <f t="shared" si="20"/>
        <v/>
      </c>
      <c r="N91" s="127" t="str">
        <f t="shared" si="21"/>
        <v/>
      </c>
      <c r="O91" s="127" t="str">
        <f t="shared" si="22"/>
        <v/>
      </c>
      <c r="P91" s="127" t="str">
        <f t="shared" si="23"/>
        <v/>
      </c>
      <c r="Q91" s="128" t="str">
        <f t="shared" si="24"/>
        <v/>
      </c>
      <c r="R91" s="129">
        <f t="shared" ca="1" si="25"/>
        <v>0</v>
      </c>
      <c r="S91" s="129" t="str">
        <f t="shared" si="26"/>
        <v/>
      </c>
    </row>
    <row r="92" spans="2:19" x14ac:dyDescent="0.25">
      <c r="B92" s="83" t="str">
        <f t="shared" si="18"/>
        <v/>
      </c>
      <c r="C92" s="93"/>
      <c r="D92" s="10"/>
      <c r="E92" s="10"/>
      <c r="F92" s="96"/>
      <c r="G92" s="98"/>
      <c r="H92" s="98"/>
      <c r="I92" s="98"/>
      <c r="J92" s="123"/>
      <c r="K92" s="98"/>
      <c r="L92" s="127" t="str">
        <f t="shared" si="19"/>
        <v/>
      </c>
      <c r="M92" s="127" t="str">
        <f t="shared" si="20"/>
        <v/>
      </c>
      <c r="N92" s="127" t="str">
        <f t="shared" si="21"/>
        <v/>
      </c>
      <c r="O92" s="127" t="str">
        <f t="shared" si="22"/>
        <v/>
      </c>
      <c r="P92" s="127" t="str">
        <f t="shared" si="23"/>
        <v/>
      </c>
      <c r="Q92" s="128" t="str">
        <f t="shared" si="24"/>
        <v/>
      </c>
      <c r="R92" s="129">
        <f t="shared" ca="1" si="25"/>
        <v>0</v>
      </c>
      <c r="S92" s="129" t="str">
        <f t="shared" si="26"/>
        <v/>
      </c>
    </row>
    <row r="93" spans="2:19" x14ac:dyDescent="0.25">
      <c r="B93" s="83" t="str">
        <f t="shared" si="18"/>
        <v/>
      </c>
      <c r="C93" s="93"/>
      <c r="D93" s="10"/>
      <c r="E93" s="10"/>
      <c r="F93" s="96"/>
      <c r="G93" s="98"/>
      <c r="H93" s="98"/>
      <c r="I93" s="98"/>
      <c r="J93" s="123"/>
      <c r="K93" s="98"/>
      <c r="L93" s="127" t="str">
        <f t="shared" si="19"/>
        <v/>
      </c>
      <c r="M93" s="127" t="str">
        <f t="shared" si="20"/>
        <v/>
      </c>
      <c r="N93" s="127" t="str">
        <f t="shared" si="21"/>
        <v/>
      </c>
      <c r="O93" s="127" t="str">
        <f t="shared" si="22"/>
        <v/>
      </c>
      <c r="P93" s="127" t="str">
        <f t="shared" si="23"/>
        <v/>
      </c>
      <c r="Q93" s="128" t="str">
        <f t="shared" si="24"/>
        <v/>
      </c>
      <c r="R93" s="129">
        <f t="shared" ca="1" si="25"/>
        <v>0</v>
      </c>
      <c r="S93" s="129" t="str">
        <f t="shared" si="26"/>
        <v/>
      </c>
    </row>
    <row r="94" spans="2:19" x14ac:dyDescent="0.25">
      <c r="B94" s="83" t="str">
        <f t="shared" si="18"/>
        <v/>
      </c>
      <c r="C94" s="93"/>
      <c r="D94" s="10"/>
      <c r="E94" s="10"/>
      <c r="F94" s="96"/>
      <c r="G94" s="98"/>
      <c r="H94" s="98"/>
      <c r="I94" s="98"/>
      <c r="J94" s="123"/>
      <c r="K94" s="98"/>
      <c r="L94" s="127" t="str">
        <f t="shared" si="19"/>
        <v/>
      </c>
      <c r="M94" s="127" t="str">
        <f t="shared" si="20"/>
        <v/>
      </c>
      <c r="N94" s="127" t="str">
        <f t="shared" si="21"/>
        <v/>
      </c>
      <c r="O94" s="127" t="str">
        <f t="shared" si="22"/>
        <v/>
      </c>
      <c r="P94" s="127" t="str">
        <f t="shared" si="23"/>
        <v/>
      </c>
      <c r="Q94" s="128" t="str">
        <f t="shared" si="24"/>
        <v/>
      </c>
      <c r="R94" s="129">
        <f t="shared" ca="1" si="25"/>
        <v>0</v>
      </c>
      <c r="S94" s="129" t="str">
        <f t="shared" si="26"/>
        <v/>
      </c>
    </row>
    <row r="95" spans="2:19" x14ac:dyDescent="0.25">
      <c r="B95" s="83" t="str">
        <f t="shared" si="18"/>
        <v/>
      </c>
      <c r="C95" s="93"/>
      <c r="D95" s="10"/>
      <c r="E95" s="10"/>
      <c r="F95" s="96"/>
      <c r="G95" s="98"/>
      <c r="H95" s="98"/>
      <c r="I95" s="98"/>
      <c r="J95" s="123"/>
      <c r="K95" s="98"/>
      <c r="L95" s="127" t="str">
        <f t="shared" si="19"/>
        <v/>
      </c>
      <c r="M95" s="127" t="str">
        <f t="shared" si="20"/>
        <v/>
      </c>
      <c r="N95" s="127" t="str">
        <f t="shared" si="21"/>
        <v/>
      </c>
      <c r="O95" s="127" t="str">
        <f t="shared" si="22"/>
        <v/>
      </c>
      <c r="P95" s="127" t="str">
        <f t="shared" si="23"/>
        <v/>
      </c>
      <c r="Q95" s="128" t="str">
        <f t="shared" si="24"/>
        <v/>
      </c>
      <c r="R95" s="129">
        <f t="shared" ca="1" si="25"/>
        <v>0</v>
      </c>
      <c r="S95" s="129" t="str">
        <f t="shared" si="26"/>
        <v/>
      </c>
    </row>
    <row r="96" spans="2:19" x14ac:dyDescent="0.25">
      <c r="B96" s="83" t="str">
        <f t="shared" si="18"/>
        <v/>
      </c>
      <c r="C96" s="93"/>
      <c r="D96" s="10"/>
      <c r="E96" s="10"/>
      <c r="F96" s="96"/>
      <c r="G96" s="98"/>
      <c r="H96" s="98"/>
      <c r="I96" s="98"/>
      <c r="J96" s="123"/>
      <c r="K96" s="98"/>
      <c r="L96" s="127" t="str">
        <f t="shared" si="19"/>
        <v/>
      </c>
      <c r="M96" s="127" t="str">
        <f t="shared" si="20"/>
        <v/>
      </c>
      <c r="N96" s="127" t="str">
        <f t="shared" si="21"/>
        <v/>
      </c>
      <c r="O96" s="127" t="str">
        <f t="shared" si="22"/>
        <v/>
      </c>
      <c r="P96" s="127" t="str">
        <f t="shared" si="23"/>
        <v/>
      </c>
      <c r="Q96" s="128" t="str">
        <f t="shared" si="24"/>
        <v/>
      </c>
      <c r="R96" s="129">
        <f t="shared" ca="1" si="25"/>
        <v>0</v>
      </c>
      <c r="S96" s="129" t="str">
        <f t="shared" si="26"/>
        <v/>
      </c>
    </row>
    <row r="97" spans="2:19" x14ac:dyDescent="0.25">
      <c r="B97" s="83" t="str">
        <f t="shared" si="18"/>
        <v/>
      </c>
      <c r="C97" s="93"/>
      <c r="D97" s="10"/>
      <c r="E97" s="10"/>
      <c r="F97" s="96"/>
      <c r="G97" s="98"/>
      <c r="H97" s="98"/>
      <c r="I97" s="98"/>
      <c r="J97" s="123"/>
      <c r="K97" s="98"/>
      <c r="L97" s="127" t="str">
        <f t="shared" si="19"/>
        <v/>
      </c>
      <c r="M97" s="127" t="str">
        <f t="shared" si="20"/>
        <v/>
      </c>
      <c r="N97" s="127" t="str">
        <f t="shared" si="21"/>
        <v/>
      </c>
      <c r="O97" s="127" t="str">
        <f t="shared" si="22"/>
        <v/>
      </c>
      <c r="P97" s="127" t="str">
        <f t="shared" si="23"/>
        <v/>
      </c>
      <c r="Q97" s="128" t="str">
        <f t="shared" si="24"/>
        <v/>
      </c>
      <c r="R97" s="129">
        <f t="shared" ca="1" si="25"/>
        <v>0</v>
      </c>
      <c r="S97" s="129" t="str">
        <f t="shared" si="26"/>
        <v/>
      </c>
    </row>
    <row r="98" spans="2:19" x14ac:dyDescent="0.25">
      <c r="B98" s="83" t="str">
        <f t="shared" si="18"/>
        <v/>
      </c>
      <c r="C98" s="93"/>
      <c r="D98" s="10"/>
      <c r="E98" s="10"/>
      <c r="F98" s="96"/>
      <c r="G98" s="97"/>
      <c r="H98" s="97"/>
      <c r="I98" s="97"/>
      <c r="J98" s="109"/>
      <c r="K98" s="97"/>
      <c r="L98" s="127" t="str">
        <f t="shared" si="19"/>
        <v/>
      </c>
      <c r="M98" s="127" t="str">
        <f t="shared" si="20"/>
        <v/>
      </c>
      <c r="N98" s="127" t="str">
        <f t="shared" si="21"/>
        <v/>
      </c>
      <c r="O98" s="127" t="str">
        <f t="shared" si="22"/>
        <v/>
      </c>
      <c r="P98" s="127" t="str">
        <f t="shared" si="23"/>
        <v/>
      </c>
      <c r="Q98" s="128" t="str">
        <f t="shared" si="24"/>
        <v/>
      </c>
      <c r="R98" s="129">
        <f t="shared" ca="1" si="25"/>
        <v>0</v>
      </c>
      <c r="S98" s="129" t="str">
        <f t="shared" si="26"/>
        <v/>
      </c>
    </row>
    <row r="99" spans="2:19" x14ac:dyDescent="0.25">
      <c r="B99" s="83" t="str">
        <f t="shared" ref="B99:B130" si="27">IFERROR(IF(C99&gt;0,IF(ISNUMBER(Q99),INDEX(L$2:P$2,1,MATCH(Q99,L99:P99,0)),""),""),"")</f>
        <v/>
      </c>
      <c r="C99" s="93"/>
      <c r="D99" s="10"/>
      <c r="E99" s="10"/>
      <c r="F99" s="96"/>
      <c r="G99" s="97"/>
      <c r="H99" s="97"/>
      <c r="I99" s="97"/>
      <c r="J99" s="109"/>
      <c r="K99" s="97"/>
      <c r="L99" s="127" t="str">
        <f t="shared" ref="L99:L130" si="28">IF(ISBLANK(G99),"",IF(G99="N/A","",IF(ISNUMBER(G99),+G99,_xlfn.NUMBERVALUE(LEFT(G99,(FIND("(",G99)-2))))))</f>
        <v/>
      </c>
      <c r="M99" s="127" t="str">
        <f t="shared" ref="M99:M130" si="29">IF(ISBLANK(H99),"",IF(H99="N/A","",IF(ISNUMBER(H99),+H99,_xlfn.NUMBERVALUE(LEFT(H99,(FIND("(",H99)-2))))))</f>
        <v/>
      </c>
      <c r="N99" s="127" t="str">
        <f t="shared" ref="N99:N130" si="30">IF(ISBLANK(I99),"",IF(I99="N/A","",IF(ISNUMBER(I99),+I99,_xlfn.NUMBERVALUE(LEFT(I99,(FIND("(",I99)-2))))))</f>
        <v/>
      </c>
      <c r="O99" s="127" t="str">
        <f t="shared" ref="O99:O130" si="31">IF(ISBLANK(J99),"",IF(J99="N/A","",IF(ISNUMBER(J99),+J99,_xlfn.NUMBERVALUE(LEFT(J99,(FIND("(",J99)-2))))))</f>
        <v/>
      </c>
      <c r="P99" s="127" t="str">
        <f t="shared" ref="P99:P130" si="32">IF(ISBLANK(K99),"",IF(K99="N/A","",IF(ISNUMBER(K99),+K99,_xlfn.NUMBERVALUE(LEFT(K99,(FIND("(",K99)-2))))))</f>
        <v/>
      </c>
      <c r="Q99" s="128" t="str">
        <f t="shared" ref="Q99:Q130" si="33">IF(SUM(L99:P99)&gt;0,MIN(L99,M99,N99,O99,P99),"")</f>
        <v/>
      </c>
      <c r="R99" s="129">
        <f t="shared" ref="R99:R130" ca="1" si="34">IFERROR(MIN((IF(ISTEXT(G99),IF(G99="N/A","",_xlfn.NUMBERVALUE(LEFT(G99,(FIND("(",G99)-2)))),_xlfn.NUMBERVALUE(INDIRECT(CELL("address",G99))))),(IF(ISTEXT(H99),IF(H99="N/A","",_xlfn.NUMBERVALUE(LEFT(H99,(FIND("(",H99)-2)))),_xlfn.NUMBERVALUE(INDIRECT(CELL("address",H99))))),(IF(ISTEXT(I99),IF(I99="N/A","",_xlfn.NUMBERVALUE(LEFT(I99,(FIND("(",I99)-2)))),_xlfn.NUMBERVALUE(INDIRECT(CELL("address",I99))))),(IF(ISTEXT(J99),IF(J99="N/A","",_xlfn.NUMBERVALUE(LEFT(J99,(FIND("(",J99)-2)))),_xlfn.NUMBERVALUE(INDIRECT(CELL("address",J99))))),(IF(ISTEXT(K99),IF(K99="N/A","",_xlfn.NUMBERVALUE(LEFT(K99,(FIND("(",K99)-2)))),_xlfn.NUMBERVALUE(INDIRECT(CELL("address",K99)))))),MIN(G99:K99))</f>
        <v>0</v>
      </c>
      <c r="S99" s="129" t="str">
        <f t="shared" ref="S99:S130" si="35">IF(AND(ISNUMBER(F99),ISNUMBER(Q99)),(F99*Q99),IF(ISNUMBER(Q99),(Q99*_xlfn.NUMBERVALUE(LEFT(F99,(FIND(" ",F99)-1)))),IF(ISNUMBER(F99),(F99*_xlfn.NUMBERVALUE(LEFT(Q99,(FIND(" ",Q99)-1)))),"")))</f>
        <v/>
      </c>
    </row>
    <row r="100" spans="2:19" x14ac:dyDescent="0.25">
      <c r="B100" s="83" t="str">
        <f t="shared" si="27"/>
        <v/>
      </c>
      <c r="C100" s="93"/>
      <c r="D100" s="10"/>
      <c r="E100" s="10"/>
      <c r="F100" s="96"/>
      <c r="G100" s="97"/>
      <c r="H100" s="97"/>
      <c r="I100" s="97"/>
      <c r="J100" s="109"/>
      <c r="K100" s="97"/>
      <c r="L100" s="127" t="str">
        <f t="shared" si="28"/>
        <v/>
      </c>
      <c r="M100" s="127" t="str">
        <f t="shared" si="29"/>
        <v/>
      </c>
      <c r="N100" s="127" t="str">
        <f t="shared" si="30"/>
        <v/>
      </c>
      <c r="O100" s="127" t="str">
        <f t="shared" si="31"/>
        <v/>
      </c>
      <c r="P100" s="127" t="str">
        <f t="shared" si="32"/>
        <v/>
      </c>
      <c r="Q100" s="128" t="str">
        <f t="shared" si="33"/>
        <v/>
      </c>
      <c r="R100" s="129">
        <f t="shared" ca="1" si="34"/>
        <v>0</v>
      </c>
      <c r="S100" s="129" t="str">
        <f t="shared" si="35"/>
        <v/>
      </c>
    </row>
    <row r="101" spans="2:19" x14ac:dyDescent="0.25">
      <c r="B101" s="83" t="str">
        <f t="shared" si="27"/>
        <v/>
      </c>
      <c r="C101" s="93"/>
      <c r="D101" s="10"/>
      <c r="E101" s="10"/>
      <c r="F101" s="96"/>
      <c r="G101" s="97"/>
      <c r="H101" s="97"/>
      <c r="I101" s="97"/>
      <c r="J101" s="109"/>
      <c r="K101" s="97"/>
      <c r="L101" s="127" t="str">
        <f t="shared" si="28"/>
        <v/>
      </c>
      <c r="M101" s="127" t="str">
        <f t="shared" si="29"/>
        <v/>
      </c>
      <c r="N101" s="127" t="str">
        <f t="shared" si="30"/>
        <v/>
      </c>
      <c r="O101" s="127" t="str">
        <f t="shared" si="31"/>
        <v/>
      </c>
      <c r="P101" s="127" t="str">
        <f t="shared" si="32"/>
        <v/>
      </c>
      <c r="Q101" s="128" t="str">
        <f t="shared" si="33"/>
        <v/>
      </c>
      <c r="R101" s="129">
        <f t="shared" ca="1" si="34"/>
        <v>0</v>
      </c>
      <c r="S101" s="129" t="str">
        <f t="shared" si="35"/>
        <v/>
      </c>
    </row>
    <row r="102" spans="2:19" x14ac:dyDescent="0.25">
      <c r="B102" s="83" t="str">
        <f t="shared" si="27"/>
        <v/>
      </c>
      <c r="C102" s="93"/>
      <c r="D102" s="10"/>
      <c r="E102" s="10"/>
      <c r="F102" s="96"/>
      <c r="G102" s="97"/>
      <c r="H102" s="97"/>
      <c r="I102" s="97"/>
      <c r="J102" s="109"/>
      <c r="K102" s="97"/>
      <c r="L102" s="127" t="str">
        <f t="shared" si="28"/>
        <v/>
      </c>
      <c r="M102" s="127" t="str">
        <f t="shared" si="29"/>
        <v/>
      </c>
      <c r="N102" s="127" t="str">
        <f t="shared" si="30"/>
        <v/>
      </c>
      <c r="O102" s="127" t="str">
        <f t="shared" si="31"/>
        <v/>
      </c>
      <c r="P102" s="127" t="str">
        <f t="shared" si="32"/>
        <v/>
      </c>
      <c r="Q102" s="128" t="str">
        <f t="shared" si="33"/>
        <v/>
      </c>
      <c r="R102" s="129">
        <f t="shared" ca="1" si="34"/>
        <v>0</v>
      </c>
      <c r="S102" s="129" t="str">
        <f t="shared" si="35"/>
        <v/>
      </c>
    </row>
    <row r="103" spans="2:19" x14ac:dyDescent="0.25">
      <c r="B103" s="83" t="str">
        <f t="shared" si="27"/>
        <v/>
      </c>
      <c r="C103" s="93"/>
      <c r="D103" s="10"/>
      <c r="E103" s="10"/>
      <c r="F103" s="96"/>
      <c r="G103" s="97"/>
      <c r="H103" s="97"/>
      <c r="I103" s="97"/>
      <c r="J103" s="109"/>
      <c r="K103" s="97"/>
      <c r="L103" s="127" t="str">
        <f t="shared" si="28"/>
        <v/>
      </c>
      <c r="M103" s="127" t="str">
        <f t="shared" si="29"/>
        <v/>
      </c>
      <c r="N103" s="127" t="str">
        <f t="shared" si="30"/>
        <v/>
      </c>
      <c r="O103" s="127" t="str">
        <f t="shared" si="31"/>
        <v/>
      </c>
      <c r="P103" s="127" t="str">
        <f t="shared" si="32"/>
        <v/>
      </c>
      <c r="Q103" s="128" t="str">
        <f t="shared" si="33"/>
        <v/>
      </c>
      <c r="R103" s="129">
        <f t="shared" ca="1" si="34"/>
        <v>0</v>
      </c>
      <c r="S103" s="129" t="str">
        <f t="shared" si="35"/>
        <v/>
      </c>
    </row>
    <row r="104" spans="2:19" x14ac:dyDescent="0.25">
      <c r="B104" s="83" t="str">
        <f t="shared" si="27"/>
        <v/>
      </c>
      <c r="C104" s="93"/>
      <c r="D104" s="10"/>
      <c r="E104" s="10"/>
      <c r="F104" s="96"/>
      <c r="G104" s="97"/>
      <c r="H104" s="97"/>
      <c r="I104" s="97"/>
      <c r="J104" s="109"/>
      <c r="K104" s="97"/>
      <c r="L104" s="127" t="str">
        <f t="shared" si="28"/>
        <v/>
      </c>
      <c r="M104" s="127" t="str">
        <f t="shared" si="29"/>
        <v/>
      </c>
      <c r="N104" s="127" t="str">
        <f t="shared" si="30"/>
        <v/>
      </c>
      <c r="O104" s="127" t="str">
        <f t="shared" si="31"/>
        <v/>
      </c>
      <c r="P104" s="127" t="str">
        <f t="shared" si="32"/>
        <v/>
      </c>
      <c r="Q104" s="128" t="str">
        <f t="shared" si="33"/>
        <v/>
      </c>
      <c r="R104" s="129">
        <f t="shared" ca="1" si="34"/>
        <v>0</v>
      </c>
      <c r="S104" s="129" t="str">
        <f t="shared" si="35"/>
        <v/>
      </c>
    </row>
    <row r="105" spans="2:19" x14ac:dyDescent="0.25">
      <c r="B105" s="83" t="str">
        <f t="shared" si="27"/>
        <v/>
      </c>
      <c r="C105" s="93"/>
      <c r="D105" s="10"/>
      <c r="E105" s="10"/>
      <c r="F105" s="96"/>
      <c r="G105" s="97"/>
      <c r="H105" s="97"/>
      <c r="I105" s="97"/>
      <c r="J105" s="109"/>
      <c r="K105" s="97"/>
      <c r="L105" s="127" t="str">
        <f t="shared" si="28"/>
        <v/>
      </c>
      <c r="M105" s="127" t="str">
        <f t="shared" si="29"/>
        <v/>
      </c>
      <c r="N105" s="127" t="str">
        <f t="shared" si="30"/>
        <v/>
      </c>
      <c r="O105" s="127" t="str">
        <f t="shared" si="31"/>
        <v/>
      </c>
      <c r="P105" s="127" t="str">
        <f t="shared" si="32"/>
        <v/>
      </c>
      <c r="Q105" s="128" t="str">
        <f t="shared" si="33"/>
        <v/>
      </c>
      <c r="R105" s="129">
        <f t="shared" ca="1" si="34"/>
        <v>0</v>
      </c>
      <c r="S105" s="129" t="str">
        <f t="shared" si="35"/>
        <v/>
      </c>
    </row>
    <row r="106" spans="2:19" x14ac:dyDescent="0.25">
      <c r="B106" s="83" t="str">
        <f t="shared" si="27"/>
        <v/>
      </c>
      <c r="C106" s="93"/>
      <c r="D106" s="10"/>
      <c r="E106" s="10"/>
      <c r="F106" s="96"/>
      <c r="G106" s="97"/>
      <c r="H106" s="97"/>
      <c r="I106" s="97"/>
      <c r="J106" s="109"/>
      <c r="K106" s="97"/>
      <c r="L106" s="127" t="str">
        <f t="shared" si="28"/>
        <v/>
      </c>
      <c r="M106" s="127" t="str">
        <f t="shared" si="29"/>
        <v/>
      </c>
      <c r="N106" s="127" t="str">
        <f t="shared" si="30"/>
        <v/>
      </c>
      <c r="O106" s="127" t="str">
        <f t="shared" si="31"/>
        <v/>
      </c>
      <c r="P106" s="127" t="str">
        <f t="shared" si="32"/>
        <v/>
      </c>
      <c r="Q106" s="128" t="str">
        <f t="shared" si="33"/>
        <v/>
      </c>
      <c r="R106" s="129">
        <f t="shared" ca="1" si="34"/>
        <v>0</v>
      </c>
      <c r="S106" s="129" t="str">
        <f t="shared" si="35"/>
        <v/>
      </c>
    </row>
    <row r="107" spans="2:19" x14ac:dyDescent="0.25">
      <c r="B107" s="83" t="str">
        <f t="shared" si="27"/>
        <v/>
      </c>
      <c r="C107" s="93"/>
      <c r="D107" s="10"/>
      <c r="E107" s="10"/>
      <c r="F107" s="96"/>
      <c r="G107" s="97"/>
      <c r="H107" s="97"/>
      <c r="I107" s="97"/>
      <c r="J107" s="109"/>
      <c r="K107" s="97"/>
      <c r="L107" s="127" t="str">
        <f t="shared" si="28"/>
        <v/>
      </c>
      <c r="M107" s="127" t="str">
        <f t="shared" si="29"/>
        <v/>
      </c>
      <c r="N107" s="127" t="str">
        <f t="shared" si="30"/>
        <v/>
      </c>
      <c r="O107" s="127" t="str">
        <f t="shared" si="31"/>
        <v/>
      </c>
      <c r="P107" s="127" t="str">
        <f t="shared" si="32"/>
        <v/>
      </c>
      <c r="Q107" s="128" t="str">
        <f t="shared" si="33"/>
        <v/>
      </c>
      <c r="R107" s="129">
        <f t="shared" ca="1" si="34"/>
        <v>0</v>
      </c>
      <c r="S107" s="129" t="str">
        <f t="shared" si="35"/>
        <v/>
      </c>
    </row>
    <row r="108" spans="2:19" x14ac:dyDescent="0.25">
      <c r="B108" s="83" t="str">
        <f t="shared" si="27"/>
        <v/>
      </c>
      <c r="C108" s="93"/>
      <c r="D108" s="10"/>
      <c r="E108" s="10"/>
      <c r="F108" s="96"/>
      <c r="G108" s="97"/>
      <c r="H108" s="97"/>
      <c r="I108" s="97"/>
      <c r="J108" s="109"/>
      <c r="K108" s="97"/>
      <c r="L108" s="127" t="str">
        <f t="shared" si="28"/>
        <v/>
      </c>
      <c r="M108" s="127" t="str">
        <f t="shared" si="29"/>
        <v/>
      </c>
      <c r="N108" s="127" t="str">
        <f t="shared" si="30"/>
        <v/>
      </c>
      <c r="O108" s="127" t="str">
        <f t="shared" si="31"/>
        <v/>
      </c>
      <c r="P108" s="127" t="str">
        <f t="shared" si="32"/>
        <v/>
      </c>
      <c r="Q108" s="128" t="str">
        <f t="shared" si="33"/>
        <v/>
      </c>
      <c r="R108" s="129">
        <f t="shared" ca="1" si="34"/>
        <v>0</v>
      </c>
      <c r="S108" s="129" t="str">
        <f t="shared" si="35"/>
        <v/>
      </c>
    </row>
    <row r="109" spans="2:19" x14ac:dyDescent="0.25">
      <c r="B109" s="83" t="str">
        <f t="shared" si="27"/>
        <v/>
      </c>
      <c r="C109" s="93"/>
      <c r="D109" s="10"/>
      <c r="E109" s="10"/>
      <c r="F109" s="96"/>
      <c r="G109" s="97"/>
      <c r="H109" s="97"/>
      <c r="I109" s="97"/>
      <c r="J109" s="109"/>
      <c r="K109" s="97"/>
      <c r="L109" s="127" t="str">
        <f t="shared" si="28"/>
        <v/>
      </c>
      <c r="M109" s="127" t="str">
        <f t="shared" si="29"/>
        <v/>
      </c>
      <c r="N109" s="127" t="str">
        <f t="shared" si="30"/>
        <v/>
      </c>
      <c r="O109" s="127" t="str">
        <f t="shared" si="31"/>
        <v/>
      </c>
      <c r="P109" s="127" t="str">
        <f t="shared" si="32"/>
        <v/>
      </c>
      <c r="Q109" s="128" t="str">
        <f t="shared" si="33"/>
        <v/>
      </c>
      <c r="R109" s="129">
        <f t="shared" ca="1" si="34"/>
        <v>0</v>
      </c>
      <c r="S109" s="129" t="str">
        <f t="shared" si="35"/>
        <v/>
      </c>
    </row>
    <row r="110" spans="2:19" x14ac:dyDescent="0.25">
      <c r="B110" s="83" t="str">
        <f t="shared" si="27"/>
        <v/>
      </c>
      <c r="C110" s="93"/>
      <c r="D110" s="10"/>
      <c r="E110" s="10"/>
      <c r="F110" s="96"/>
      <c r="G110" s="97"/>
      <c r="H110" s="97"/>
      <c r="I110" s="97"/>
      <c r="J110" s="109"/>
      <c r="K110" s="97"/>
      <c r="L110" s="127" t="str">
        <f t="shared" si="28"/>
        <v/>
      </c>
      <c r="M110" s="127" t="str">
        <f t="shared" si="29"/>
        <v/>
      </c>
      <c r="N110" s="127" t="str">
        <f t="shared" si="30"/>
        <v/>
      </c>
      <c r="O110" s="127" t="str">
        <f t="shared" si="31"/>
        <v/>
      </c>
      <c r="P110" s="127" t="str">
        <f t="shared" si="32"/>
        <v/>
      </c>
      <c r="Q110" s="128" t="str">
        <f t="shared" si="33"/>
        <v/>
      </c>
      <c r="R110" s="129">
        <f t="shared" ca="1" si="34"/>
        <v>0</v>
      </c>
      <c r="S110" s="129" t="str">
        <f t="shared" si="35"/>
        <v/>
      </c>
    </row>
    <row r="111" spans="2:19" x14ac:dyDescent="0.25">
      <c r="B111" s="83" t="str">
        <f t="shared" si="27"/>
        <v/>
      </c>
      <c r="C111" s="93"/>
      <c r="D111" s="10"/>
      <c r="E111" s="10"/>
      <c r="F111" s="96"/>
      <c r="G111" s="97"/>
      <c r="H111" s="97"/>
      <c r="I111" s="97"/>
      <c r="J111" s="109"/>
      <c r="K111" s="97"/>
      <c r="L111" s="127" t="str">
        <f t="shared" si="28"/>
        <v/>
      </c>
      <c r="M111" s="127" t="str">
        <f t="shared" si="29"/>
        <v/>
      </c>
      <c r="N111" s="127" t="str">
        <f t="shared" si="30"/>
        <v/>
      </c>
      <c r="O111" s="127" t="str">
        <f t="shared" si="31"/>
        <v/>
      </c>
      <c r="P111" s="127" t="str">
        <f t="shared" si="32"/>
        <v/>
      </c>
      <c r="Q111" s="128" t="str">
        <f t="shared" si="33"/>
        <v/>
      </c>
      <c r="R111" s="129">
        <f t="shared" ca="1" si="34"/>
        <v>0</v>
      </c>
      <c r="S111" s="129" t="str">
        <f t="shared" si="35"/>
        <v/>
      </c>
    </row>
    <row r="112" spans="2:19" x14ac:dyDescent="0.25">
      <c r="B112" s="83" t="str">
        <f t="shared" si="27"/>
        <v/>
      </c>
      <c r="C112" s="93"/>
      <c r="D112" s="10"/>
      <c r="E112" s="10"/>
      <c r="F112" s="96"/>
      <c r="G112" s="97"/>
      <c r="H112" s="97"/>
      <c r="I112" s="97"/>
      <c r="J112" s="109"/>
      <c r="K112" s="97"/>
      <c r="L112" s="127" t="str">
        <f t="shared" si="28"/>
        <v/>
      </c>
      <c r="M112" s="127" t="str">
        <f t="shared" si="29"/>
        <v/>
      </c>
      <c r="N112" s="127" t="str">
        <f t="shared" si="30"/>
        <v/>
      </c>
      <c r="O112" s="127" t="str">
        <f t="shared" si="31"/>
        <v/>
      </c>
      <c r="P112" s="127" t="str">
        <f t="shared" si="32"/>
        <v/>
      </c>
      <c r="Q112" s="128" t="str">
        <f t="shared" si="33"/>
        <v/>
      </c>
      <c r="R112" s="129">
        <f t="shared" ca="1" si="34"/>
        <v>0</v>
      </c>
      <c r="S112" s="129" t="str">
        <f t="shared" si="35"/>
        <v/>
      </c>
    </row>
    <row r="113" spans="2:19" x14ac:dyDescent="0.25">
      <c r="B113" s="83" t="str">
        <f t="shared" si="27"/>
        <v/>
      </c>
      <c r="C113" s="93"/>
      <c r="D113" s="10"/>
      <c r="E113" s="10"/>
      <c r="F113" s="96"/>
      <c r="G113" s="97"/>
      <c r="H113" s="97"/>
      <c r="I113" s="97"/>
      <c r="J113" s="109"/>
      <c r="K113" s="97"/>
      <c r="L113" s="127" t="str">
        <f t="shared" si="28"/>
        <v/>
      </c>
      <c r="M113" s="127" t="str">
        <f t="shared" si="29"/>
        <v/>
      </c>
      <c r="N113" s="127" t="str">
        <f t="shared" si="30"/>
        <v/>
      </c>
      <c r="O113" s="127" t="str">
        <f t="shared" si="31"/>
        <v/>
      </c>
      <c r="P113" s="127" t="str">
        <f t="shared" si="32"/>
        <v/>
      </c>
      <c r="Q113" s="128" t="str">
        <f t="shared" si="33"/>
        <v/>
      </c>
      <c r="R113" s="129">
        <f t="shared" ca="1" si="34"/>
        <v>0</v>
      </c>
      <c r="S113" s="129" t="str">
        <f t="shared" si="35"/>
        <v/>
      </c>
    </row>
    <row r="114" spans="2:19" x14ac:dyDescent="0.25">
      <c r="B114" s="83" t="str">
        <f t="shared" si="27"/>
        <v/>
      </c>
      <c r="C114" s="93"/>
      <c r="D114" s="10"/>
      <c r="E114" s="10"/>
      <c r="F114" s="96"/>
      <c r="G114" s="97"/>
      <c r="H114" s="97"/>
      <c r="I114" s="97"/>
      <c r="J114" s="109"/>
      <c r="K114" s="97"/>
      <c r="L114" s="127" t="str">
        <f t="shared" si="28"/>
        <v/>
      </c>
      <c r="M114" s="127" t="str">
        <f t="shared" si="29"/>
        <v/>
      </c>
      <c r="N114" s="127" t="str">
        <f t="shared" si="30"/>
        <v/>
      </c>
      <c r="O114" s="127" t="str">
        <f t="shared" si="31"/>
        <v/>
      </c>
      <c r="P114" s="127" t="str">
        <f t="shared" si="32"/>
        <v/>
      </c>
      <c r="Q114" s="128" t="str">
        <f t="shared" si="33"/>
        <v/>
      </c>
      <c r="R114" s="129">
        <f t="shared" ca="1" si="34"/>
        <v>0</v>
      </c>
      <c r="S114" s="129" t="str">
        <f t="shared" si="35"/>
        <v/>
      </c>
    </row>
    <row r="115" spans="2:19" x14ac:dyDescent="0.25">
      <c r="B115" s="83" t="str">
        <f t="shared" si="27"/>
        <v/>
      </c>
      <c r="C115" s="93"/>
      <c r="D115" s="10"/>
      <c r="E115" s="10"/>
      <c r="F115" s="96"/>
      <c r="G115" s="97"/>
      <c r="H115" s="97"/>
      <c r="I115" s="97"/>
      <c r="J115" s="109"/>
      <c r="K115" s="97"/>
      <c r="L115" s="127" t="str">
        <f t="shared" si="28"/>
        <v/>
      </c>
      <c r="M115" s="127" t="str">
        <f t="shared" si="29"/>
        <v/>
      </c>
      <c r="N115" s="127" t="str">
        <f t="shared" si="30"/>
        <v/>
      </c>
      <c r="O115" s="127" t="str">
        <f t="shared" si="31"/>
        <v/>
      </c>
      <c r="P115" s="127" t="str">
        <f t="shared" si="32"/>
        <v/>
      </c>
      <c r="Q115" s="128" t="str">
        <f t="shared" si="33"/>
        <v/>
      </c>
      <c r="R115" s="129">
        <f t="shared" ca="1" si="34"/>
        <v>0</v>
      </c>
      <c r="S115" s="129" t="str">
        <f t="shared" si="35"/>
        <v/>
      </c>
    </row>
    <row r="116" spans="2:19" x14ac:dyDescent="0.25">
      <c r="B116" s="83" t="str">
        <f t="shared" si="27"/>
        <v/>
      </c>
      <c r="C116" s="93"/>
      <c r="D116" s="10"/>
      <c r="E116" s="10"/>
      <c r="F116" s="96"/>
      <c r="G116" s="97"/>
      <c r="H116" s="97"/>
      <c r="I116" s="97"/>
      <c r="J116" s="109"/>
      <c r="K116" s="97"/>
      <c r="L116" s="127" t="str">
        <f t="shared" si="28"/>
        <v/>
      </c>
      <c r="M116" s="127" t="str">
        <f t="shared" si="29"/>
        <v/>
      </c>
      <c r="N116" s="127" t="str">
        <f t="shared" si="30"/>
        <v/>
      </c>
      <c r="O116" s="127" t="str">
        <f t="shared" si="31"/>
        <v/>
      </c>
      <c r="P116" s="127" t="str">
        <f t="shared" si="32"/>
        <v/>
      </c>
      <c r="Q116" s="128" t="str">
        <f t="shared" si="33"/>
        <v/>
      </c>
      <c r="R116" s="129">
        <f t="shared" ca="1" si="34"/>
        <v>0</v>
      </c>
      <c r="S116" s="129" t="str">
        <f t="shared" si="35"/>
        <v/>
      </c>
    </row>
    <row r="117" spans="2:19" x14ac:dyDescent="0.25">
      <c r="B117" s="83" t="str">
        <f t="shared" si="27"/>
        <v/>
      </c>
      <c r="C117" s="93"/>
      <c r="D117" s="10"/>
      <c r="E117" s="10"/>
      <c r="F117" s="96"/>
      <c r="G117" s="97"/>
      <c r="H117" s="97"/>
      <c r="I117" s="97"/>
      <c r="J117" s="109"/>
      <c r="K117" s="97"/>
      <c r="L117" s="127" t="str">
        <f t="shared" si="28"/>
        <v/>
      </c>
      <c r="M117" s="127" t="str">
        <f t="shared" si="29"/>
        <v/>
      </c>
      <c r="N117" s="127" t="str">
        <f t="shared" si="30"/>
        <v/>
      </c>
      <c r="O117" s="127" t="str">
        <f t="shared" si="31"/>
        <v/>
      </c>
      <c r="P117" s="127" t="str">
        <f t="shared" si="32"/>
        <v/>
      </c>
      <c r="Q117" s="128" t="str">
        <f t="shared" si="33"/>
        <v/>
      </c>
      <c r="R117" s="129">
        <f t="shared" ca="1" si="34"/>
        <v>0</v>
      </c>
      <c r="S117" s="129" t="str">
        <f t="shared" si="35"/>
        <v/>
      </c>
    </row>
    <row r="118" spans="2:19" x14ac:dyDescent="0.25">
      <c r="B118" s="83" t="str">
        <f t="shared" si="27"/>
        <v/>
      </c>
      <c r="C118" s="93"/>
      <c r="D118" s="10"/>
      <c r="E118" s="10"/>
      <c r="F118" s="96"/>
      <c r="G118" s="97"/>
      <c r="H118" s="97"/>
      <c r="I118" s="97"/>
      <c r="J118" s="109"/>
      <c r="K118" s="97"/>
      <c r="L118" s="127" t="str">
        <f t="shared" si="28"/>
        <v/>
      </c>
      <c r="M118" s="127" t="str">
        <f t="shared" si="29"/>
        <v/>
      </c>
      <c r="N118" s="127" t="str">
        <f t="shared" si="30"/>
        <v/>
      </c>
      <c r="O118" s="127" t="str">
        <f t="shared" si="31"/>
        <v/>
      </c>
      <c r="P118" s="127" t="str">
        <f t="shared" si="32"/>
        <v/>
      </c>
      <c r="Q118" s="128" t="str">
        <f t="shared" si="33"/>
        <v/>
      </c>
      <c r="R118" s="129">
        <f t="shared" ca="1" si="34"/>
        <v>0</v>
      </c>
      <c r="S118" s="129" t="str">
        <f t="shared" si="35"/>
        <v/>
      </c>
    </row>
    <row r="119" spans="2:19" x14ac:dyDescent="0.25">
      <c r="B119" s="83" t="str">
        <f t="shared" si="27"/>
        <v/>
      </c>
      <c r="C119" s="93"/>
      <c r="D119" s="10"/>
      <c r="E119" s="10"/>
      <c r="F119" s="96"/>
      <c r="G119" s="97"/>
      <c r="H119" s="97"/>
      <c r="I119" s="97"/>
      <c r="J119" s="109"/>
      <c r="K119" s="97"/>
      <c r="L119" s="127" t="str">
        <f t="shared" si="28"/>
        <v/>
      </c>
      <c r="M119" s="127" t="str">
        <f t="shared" si="29"/>
        <v/>
      </c>
      <c r="N119" s="127" t="str">
        <f t="shared" si="30"/>
        <v/>
      </c>
      <c r="O119" s="127" t="str">
        <f t="shared" si="31"/>
        <v/>
      </c>
      <c r="P119" s="127" t="str">
        <f t="shared" si="32"/>
        <v/>
      </c>
      <c r="Q119" s="128" t="str">
        <f t="shared" si="33"/>
        <v/>
      </c>
      <c r="R119" s="129">
        <f t="shared" ca="1" si="34"/>
        <v>0</v>
      </c>
      <c r="S119" s="129" t="str">
        <f t="shared" si="35"/>
        <v/>
      </c>
    </row>
    <row r="120" spans="2:19" x14ac:dyDescent="0.25">
      <c r="B120" s="83" t="str">
        <f t="shared" si="27"/>
        <v/>
      </c>
      <c r="C120" s="93"/>
      <c r="D120" s="10"/>
      <c r="E120" s="10"/>
      <c r="F120" s="96"/>
      <c r="G120" s="97"/>
      <c r="H120" s="97"/>
      <c r="I120" s="97"/>
      <c r="J120" s="109"/>
      <c r="K120" s="97"/>
      <c r="L120" s="127" t="str">
        <f t="shared" si="28"/>
        <v/>
      </c>
      <c r="M120" s="127" t="str">
        <f t="shared" si="29"/>
        <v/>
      </c>
      <c r="N120" s="127" t="str">
        <f t="shared" si="30"/>
        <v/>
      </c>
      <c r="O120" s="127" t="str">
        <f t="shared" si="31"/>
        <v/>
      </c>
      <c r="P120" s="127" t="str">
        <f t="shared" si="32"/>
        <v/>
      </c>
      <c r="Q120" s="128" t="str">
        <f t="shared" si="33"/>
        <v/>
      </c>
      <c r="R120" s="129">
        <f t="shared" ca="1" si="34"/>
        <v>0</v>
      </c>
      <c r="S120" s="129" t="str">
        <f t="shared" si="35"/>
        <v/>
      </c>
    </row>
    <row r="121" spans="2:19" x14ac:dyDescent="0.25">
      <c r="B121" s="83" t="str">
        <f t="shared" si="27"/>
        <v/>
      </c>
      <c r="C121" s="93"/>
      <c r="D121" s="10"/>
      <c r="E121" s="10"/>
      <c r="F121" s="96"/>
      <c r="G121" s="97"/>
      <c r="H121" s="97"/>
      <c r="I121" s="97"/>
      <c r="J121" s="109"/>
      <c r="K121" s="97"/>
      <c r="L121" s="127" t="str">
        <f t="shared" si="28"/>
        <v/>
      </c>
      <c r="M121" s="127" t="str">
        <f t="shared" si="29"/>
        <v/>
      </c>
      <c r="N121" s="127" t="str">
        <f t="shared" si="30"/>
        <v/>
      </c>
      <c r="O121" s="127" t="str">
        <f t="shared" si="31"/>
        <v/>
      </c>
      <c r="P121" s="127" t="str">
        <f t="shared" si="32"/>
        <v/>
      </c>
      <c r="Q121" s="128" t="str">
        <f t="shared" si="33"/>
        <v/>
      </c>
      <c r="R121" s="129">
        <f t="shared" ca="1" si="34"/>
        <v>0</v>
      </c>
      <c r="S121" s="129" t="str">
        <f t="shared" si="35"/>
        <v/>
      </c>
    </row>
    <row r="122" spans="2:19" x14ac:dyDescent="0.25">
      <c r="B122" s="83" t="str">
        <f t="shared" si="27"/>
        <v/>
      </c>
      <c r="C122" s="93"/>
      <c r="D122" s="10"/>
      <c r="E122" s="10"/>
      <c r="F122" s="96"/>
      <c r="G122" s="97"/>
      <c r="H122" s="97"/>
      <c r="I122" s="97"/>
      <c r="J122" s="109"/>
      <c r="K122" s="97"/>
      <c r="L122" s="127" t="str">
        <f t="shared" si="28"/>
        <v/>
      </c>
      <c r="M122" s="127" t="str">
        <f t="shared" si="29"/>
        <v/>
      </c>
      <c r="N122" s="127" t="str">
        <f t="shared" si="30"/>
        <v/>
      </c>
      <c r="O122" s="127" t="str">
        <f t="shared" si="31"/>
        <v/>
      </c>
      <c r="P122" s="127" t="str">
        <f t="shared" si="32"/>
        <v/>
      </c>
      <c r="Q122" s="128" t="str">
        <f t="shared" si="33"/>
        <v/>
      </c>
      <c r="R122" s="129">
        <f t="shared" ca="1" si="34"/>
        <v>0</v>
      </c>
      <c r="S122" s="129" t="str">
        <f t="shared" si="35"/>
        <v/>
      </c>
    </row>
    <row r="123" spans="2:19" x14ac:dyDescent="0.25">
      <c r="B123" s="83" t="str">
        <f t="shared" si="27"/>
        <v/>
      </c>
      <c r="C123" s="93"/>
      <c r="D123" s="10"/>
      <c r="E123" s="10"/>
      <c r="F123" s="96"/>
      <c r="G123" s="97"/>
      <c r="H123" s="97"/>
      <c r="I123" s="97"/>
      <c r="J123" s="109"/>
      <c r="K123" s="97"/>
      <c r="L123" s="127" t="str">
        <f t="shared" si="28"/>
        <v/>
      </c>
      <c r="M123" s="127" t="str">
        <f t="shared" si="29"/>
        <v/>
      </c>
      <c r="N123" s="127" t="str">
        <f t="shared" si="30"/>
        <v/>
      </c>
      <c r="O123" s="127" t="str">
        <f t="shared" si="31"/>
        <v/>
      </c>
      <c r="P123" s="127" t="str">
        <f t="shared" si="32"/>
        <v/>
      </c>
      <c r="Q123" s="128" t="str">
        <f t="shared" si="33"/>
        <v/>
      </c>
      <c r="R123" s="129">
        <f t="shared" ca="1" si="34"/>
        <v>0</v>
      </c>
      <c r="S123" s="129" t="str">
        <f t="shared" si="35"/>
        <v/>
      </c>
    </row>
    <row r="124" spans="2:19" x14ac:dyDescent="0.25">
      <c r="B124" s="83" t="str">
        <f t="shared" si="27"/>
        <v/>
      </c>
      <c r="C124" s="93"/>
      <c r="D124" s="10"/>
      <c r="E124" s="10"/>
      <c r="F124" s="96"/>
      <c r="G124" s="97"/>
      <c r="H124" s="97"/>
      <c r="I124" s="97"/>
      <c r="J124" s="109"/>
      <c r="K124" s="97"/>
      <c r="L124" s="127" t="str">
        <f t="shared" si="28"/>
        <v/>
      </c>
      <c r="M124" s="127" t="str">
        <f t="shared" si="29"/>
        <v/>
      </c>
      <c r="N124" s="127" t="str">
        <f t="shared" si="30"/>
        <v/>
      </c>
      <c r="O124" s="127" t="str">
        <f t="shared" si="31"/>
        <v/>
      </c>
      <c r="P124" s="127" t="str">
        <f t="shared" si="32"/>
        <v/>
      </c>
      <c r="Q124" s="128" t="str">
        <f t="shared" si="33"/>
        <v/>
      </c>
      <c r="R124" s="129">
        <f t="shared" ca="1" si="34"/>
        <v>0</v>
      </c>
      <c r="S124" s="129" t="str">
        <f t="shared" si="35"/>
        <v/>
      </c>
    </row>
    <row r="125" spans="2:19" x14ac:dyDescent="0.25">
      <c r="B125" s="83" t="str">
        <f t="shared" si="27"/>
        <v/>
      </c>
      <c r="C125" s="93"/>
      <c r="D125" s="10"/>
      <c r="E125" s="10"/>
      <c r="F125" s="96"/>
      <c r="G125" s="97"/>
      <c r="H125" s="97"/>
      <c r="I125" s="97"/>
      <c r="J125" s="109"/>
      <c r="K125" s="97"/>
      <c r="L125" s="127" t="str">
        <f t="shared" si="28"/>
        <v/>
      </c>
      <c r="M125" s="127" t="str">
        <f t="shared" si="29"/>
        <v/>
      </c>
      <c r="N125" s="127" t="str">
        <f t="shared" si="30"/>
        <v/>
      </c>
      <c r="O125" s="127" t="str">
        <f t="shared" si="31"/>
        <v/>
      </c>
      <c r="P125" s="127" t="str">
        <f t="shared" si="32"/>
        <v/>
      </c>
      <c r="Q125" s="128" t="str">
        <f t="shared" si="33"/>
        <v/>
      </c>
      <c r="R125" s="129">
        <f t="shared" ca="1" si="34"/>
        <v>0</v>
      </c>
      <c r="S125" s="129" t="str">
        <f t="shared" si="35"/>
        <v/>
      </c>
    </row>
    <row r="126" spans="2:19" x14ac:dyDescent="0.25">
      <c r="B126" s="83" t="str">
        <f t="shared" si="27"/>
        <v/>
      </c>
      <c r="C126" s="93"/>
      <c r="D126" s="10"/>
      <c r="E126" s="10"/>
      <c r="F126" s="96"/>
      <c r="G126" s="97"/>
      <c r="H126" s="97"/>
      <c r="I126" s="97"/>
      <c r="J126" s="109"/>
      <c r="K126" s="97"/>
      <c r="L126" s="127" t="str">
        <f t="shared" si="28"/>
        <v/>
      </c>
      <c r="M126" s="127" t="str">
        <f t="shared" si="29"/>
        <v/>
      </c>
      <c r="N126" s="127" t="str">
        <f t="shared" si="30"/>
        <v/>
      </c>
      <c r="O126" s="127" t="str">
        <f t="shared" si="31"/>
        <v/>
      </c>
      <c r="P126" s="127" t="str">
        <f t="shared" si="32"/>
        <v/>
      </c>
      <c r="Q126" s="128" t="str">
        <f t="shared" si="33"/>
        <v/>
      </c>
      <c r="R126" s="129">
        <f t="shared" ca="1" si="34"/>
        <v>0</v>
      </c>
      <c r="S126" s="129" t="str">
        <f t="shared" si="35"/>
        <v/>
      </c>
    </row>
    <row r="127" spans="2:19" x14ac:dyDescent="0.25">
      <c r="B127" s="83" t="str">
        <f t="shared" si="27"/>
        <v/>
      </c>
      <c r="C127" s="93"/>
      <c r="D127" s="10"/>
      <c r="E127" s="10"/>
      <c r="F127" s="96"/>
      <c r="G127" s="97"/>
      <c r="H127" s="97"/>
      <c r="I127" s="97"/>
      <c r="J127" s="109"/>
      <c r="K127" s="97"/>
      <c r="L127" s="127" t="str">
        <f t="shared" si="28"/>
        <v/>
      </c>
      <c r="M127" s="127" t="str">
        <f t="shared" si="29"/>
        <v/>
      </c>
      <c r="N127" s="127" t="str">
        <f t="shared" si="30"/>
        <v/>
      </c>
      <c r="O127" s="127" t="str">
        <f t="shared" si="31"/>
        <v/>
      </c>
      <c r="P127" s="127" t="str">
        <f t="shared" si="32"/>
        <v/>
      </c>
      <c r="Q127" s="128" t="str">
        <f t="shared" si="33"/>
        <v/>
      </c>
      <c r="R127" s="129">
        <f t="shared" ca="1" si="34"/>
        <v>0</v>
      </c>
      <c r="S127" s="129" t="str">
        <f t="shared" si="35"/>
        <v/>
      </c>
    </row>
    <row r="128" spans="2:19" x14ac:dyDescent="0.25">
      <c r="B128" s="83" t="str">
        <f t="shared" si="27"/>
        <v/>
      </c>
      <c r="C128" s="93"/>
      <c r="D128" s="10"/>
      <c r="E128" s="10"/>
      <c r="F128" s="96"/>
      <c r="G128" s="97"/>
      <c r="H128" s="97"/>
      <c r="I128" s="97"/>
      <c r="J128" s="109"/>
      <c r="K128" s="97"/>
      <c r="L128" s="127" t="str">
        <f t="shared" si="28"/>
        <v/>
      </c>
      <c r="M128" s="127" t="str">
        <f t="shared" si="29"/>
        <v/>
      </c>
      <c r="N128" s="127" t="str">
        <f t="shared" si="30"/>
        <v/>
      </c>
      <c r="O128" s="127" t="str">
        <f t="shared" si="31"/>
        <v/>
      </c>
      <c r="P128" s="127" t="str">
        <f t="shared" si="32"/>
        <v/>
      </c>
      <c r="Q128" s="128" t="str">
        <f t="shared" si="33"/>
        <v/>
      </c>
      <c r="R128" s="129">
        <f t="shared" ca="1" si="34"/>
        <v>0</v>
      </c>
      <c r="S128" s="129" t="str">
        <f t="shared" si="35"/>
        <v/>
      </c>
    </row>
    <row r="129" spans="2:19" x14ac:dyDescent="0.25">
      <c r="B129" s="83" t="str">
        <f t="shared" si="27"/>
        <v/>
      </c>
      <c r="C129" s="93"/>
      <c r="D129" s="10"/>
      <c r="E129" s="10"/>
      <c r="F129" s="96"/>
      <c r="G129" s="97"/>
      <c r="H129" s="97"/>
      <c r="I129" s="109"/>
      <c r="J129" s="97"/>
      <c r="K129" s="97"/>
      <c r="L129" s="127" t="str">
        <f t="shared" si="28"/>
        <v/>
      </c>
      <c r="M129" s="127" t="str">
        <f t="shared" si="29"/>
        <v/>
      </c>
      <c r="N129" s="127" t="str">
        <f t="shared" si="30"/>
        <v/>
      </c>
      <c r="O129" s="127" t="str">
        <f t="shared" si="31"/>
        <v/>
      </c>
      <c r="P129" s="127" t="str">
        <f t="shared" si="32"/>
        <v/>
      </c>
      <c r="Q129" s="128" t="str">
        <f t="shared" si="33"/>
        <v/>
      </c>
      <c r="R129" s="129">
        <f t="shared" ca="1" si="34"/>
        <v>0</v>
      </c>
      <c r="S129" s="129" t="str">
        <f t="shared" si="35"/>
        <v/>
      </c>
    </row>
    <row r="130" spans="2:19" x14ac:dyDescent="0.25">
      <c r="B130" s="83" t="str">
        <f t="shared" si="27"/>
        <v/>
      </c>
      <c r="C130" s="93"/>
      <c r="D130" s="10"/>
      <c r="E130" s="10"/>
      <c r="F130" s="96"/>
      <c r="G130" s="97"/>
      <c r="H130" s="97"/>
      <c r="I130" s="109"/>
      <c r="J130" s="97"/>
      <c r="K130" s="97"/>
      <c r="L130" s="127" t="str">
        <f t="shared" si="28"/>
        <v/>
      </c>
      <c r="M130" s="127" t="str">
        <f t="shared" si="29"/>
        <v/>
      </c>
      <c r="N130" s="127" t="str">
        <f t="shared" si="30"/>
        <v/>
      </c>
      <c r="O130" s="127" t="str">
        <f t="shared" si="31"/>
        <v/>
      </c>
      <c r="P130" s="127" t="str">
        <f t="shared" si="32"/>
        <v/>
      </c>
      <c r="Q130" s="128" t="str">
        <f t="shared" si="33"/>
        <v/>
      </c>
      <c r="R130" s="129">
        <f t="shared" ca="1" si="34"/>
        <v>0</v>
      </c>
      <c r="S130" s="129" t="str">
        <f t="shared" si="35"/>
        <v/>
      </c>
    </row>
    <row r="131" spans="2:19" x14ac:dyDescent="0.25">
      <c r="B131" s="83" t="str">
        <f t="shared" ref="B131:B162" si="36">IFERROR(IF(C131&gt;0,IF(ISNUMBER(Q131),INDEX(L$2:P$2,1,MATCH(Q131,L131:P131,0)),""),""),"")</f>
        <v/>
      </c>
      <c r="C131" s="93"/>
      <c r="D131" s="10"/>
      <c r="E131" s="10"/>
      <c r="F131" s="96"/>
      <c r="G131" s="97"/>
      <c r="H131" s="97"/>
      <c r="I131" s="109"/>
      <c r="J131" s="97"/>
      <c r="K131" s="97"/>
      <c r="L131" s="127" t="str">
        <f t="shared" ref="L131:L162" si="37">IF(ISBLANK(G131),"",IF(G131="N/A","",IF(ISNUMBER(G131),+G131,_xlfn.NUMBERVALUE(LEFT(G131,(FIND("(",G131)-2))))))</f>
        <v/>
      </c>
      <c r="M131" s="127" t="str">
        <f t="shared" ref="M131:M162" si="38">IF(ISBLANK(H131),"",IF(H131="N/A","",IF(ISNUMBER(H131),+H131,_xlfn.NUMBERVALUE(LEFT(H131,(FIND("(",H131)-2))))))</f>
        <v/>
      </c>
      <c r="N131" s="127" t="str">
        <f t="shared" ref="N131:N162" si="39">IF(ISBLANK(I131),"",IF(I131="N/A","",IF(ISNUMBER(I131),+I131,_xlfn.NUMBERVALUE(LEFT(I131,(FIND("(",I131)-2))))))</f>
        <v/>
      </c>
      <c r="O131" s="127" t="str">
        <f t="shared" ref="O131:O162" si="40">IF(ISBLANK(J131),"",IF(J131="N/A","",IF(ISNUMBER(J131),+J131,_xlfn.NUMBERVALUE(LEFT(J131,(FIND("(",J131)-2))))))</f>
        <v/>
      </c>
      <c r="P131" s="127" t="str">
        <f t="shared" ref="P131:P162" si="41">IF(ISBLANK(K131),"",IF(K131="N/A","",IF(ISNUMBER(K131),+K131,_xlfn.NUMBERVALUE(LEFT(K131,(FIND("(",K131)-2))))))</f>
        <v/>
      </c>
      <c r="Q131" s="128" t="str">
        <f t="shared" ref="Q131:Q162" si="42">IF(SUM(L131:P131)&gt;0,MIN(L131,M131,N131,O131,P131),"")</f>
        <v/>
      </c>
      <c r="R131" s="129">
        <f t="shared" ref="R131:R162" ca="1" si="43">IFERROR(MIN((IF(ISTEXT(G131),IF(G131="N/A","",_xlfn.NUMBERVALUE(LEFT(G131,(FIND("(",G131)-2)))),_xlfn.NUMBERVALUE(INDIRECT(CELL("address",G131))))),(IF(ISTEXT(H131),IF(H131="N/A","",_xlfn.NUMBERVALUE(LEFT(H131,(FIND("(",H131)-2)))),_xlfn.NUMBERVALUE(INDIRECT(CELL("address",H131))))),(IF(ISTEXT(I131),IF(I131="N/A","",_xlfn.NUMBERVALUE(LEFT(I131,(FIND("(",I131)-2)))),_xlfn.NUMBERVALUE(INDIRECT(CELL("address",I131))))),(IF(ISTEXT(J131),IF(J131="N/A","",_xlfn.NUMBERVALUE(LEFT(J131,(FIND("(",J131)-2)))),_xlfn.NUMBERVALUE(INDIRECT(CELL("address",J131))))),(IF(ISTEXT(K131),IF(K131="N/A","",_xlfn.NUMBERVALUE(LEFT(K131,(FIND("(",K131)-2)))),_xlfn.NUMBERVALUE(INDIRECT(CELL("address",K131)))))),MIN(G131:K131))</f>
        <v>0</v>
      </c>
      <c r="S131" s="129" t="str">
        <f t="shared" ref="S131:S162" si="44">IF(AND(ISNUMBER(F131),ISNUMBER(Q131)),(F131*Q131),IF(ISNUMBER(Q131),(Q131*_xlfn.NUMBERVALUE(LEFT(F131,(FIND(" ",F131)-1)))),IF(ISNUMBER(F131),(F131*_xlfn.NUMBERVALUE(LEFT(Q131,(FIND(" ",Q131)-1)))),"")))</f>
        <v/>
      </c>
    </row>
    <row r="132" spans="2:19" x14ac:dyDescent="0.25">
      <c r="B132" s="83" t="str">
        <f t="shared" si="36"/>
        <v/>
      </c>
      <c r="C132" s="93"/>
      <c r="D132" s="10"/>
      <c r="E132" s="10"/>
      <c r="F132" s="96"/>
      <c r="G132" s="97"/>
      <c r="H132" s="97"/>
      <c r="I132" s="109"/>
      <c r="J132" s="97"/>
      <c r="K132" s="97"/>
      <c r="L132" s="127" t="str">
        <f t="shared" si="37"/>
        <v/>
      </c>
      <c r="M132" s="127" t="str">
        <f t="shared" si="38"/>
        <v/>
      </c>
      <c r="N132" s="127" t="str">
        <f t="shared" si="39"/>
        <v/>
      </c>
      <c r="O132" s="127" t="str">
        <f t="shared" si="40"/>
        <v/>
      </c>
      <c r="P132" s="127" t="str">
        <f t="shared" si="41"/>
        <v/>
      </c>
      <c r="Q132" s="128" t="str">
        <f t="shared" si="42"/>
        <v/>
      </c>
      <c r="R132" s="129">
        <f t="shared" ca="1" si="43"/>
        <v>0</v>
      </c>
      <c r="S132" s="129" t="str">
        <f t="shared" si="44"/>
        <v/>
      </c>
    </row>
    <row r="133" spans="2:19" x14ac:dyDescent="0.25">
      <c r="B133" s="83" t="str">
        <f t="shared" si="36"/>
        <v/>
      </c>
      <c r="C133" s="93"/>
      <c r="D133" s="10"/>
      <c r="E133" s="10"/>
      <c r="F133" s="96"/>
      <c r="G133" s="97"/>
      <c r="H133" s="97"/>
      <c r="I133" s="109"/>
      <c r="J133" s="97"/>
      <c r="K133" s="97"/>
      <c r="L133" s="127" t="str">
        <f t="shared" si="37"/>
        <v/>
      </c>
      <c r="M133" s="127" t="str">
        <f t="shared" si="38"/>
        <v/>
      </c>
      <c r="N133" s="127" t="str">
        <f t="shared" si="39"/>
        <v/>
      </c>
      <c r="O133" s="127" t="str">
        <f t="shared" si="40"/>
        <v/>
      </c>
      <c r="P133" s="127" t="str">
        <f t="shared" si="41"/>
        <v/>
      </c>
      <c r="Q133" s="128" t="str">
        <f t="shared" si="42"/>
        <v/>
      </c>
      <c r="R133" s="129">
        <f t="shared" ca="1" si="43"/>
        <v>0</v>
      </c>
      <c r="S133" s="129" t="str">
        <f t="shared" si="44"/>
        <v/>
      </c>
    </row>
    <row r="134" spans="2:19" x14ac:dyDescent="0.25">
      <c r="B134" s="83" t="str">
        <f t="shared" si="36"/>
        <v/>
      </c>
      <c r="C134" s="93"/>
      <c r="D134" s="10"/>
      <c r="E134" s="10"/>
      <c r="F134" s="96"/>
      <c r="G134" s="97"/>
      <c r="H134" s="97"/>
      <c r="I134" s="109"/>
      <c r="J134" s="97"/>
      <c r="K134" s="97"/>
      <c r="L134" s="127" t="str">
        <f t="shared" si="37"/>
        <v/>
      </c>
      <c r="M134" s="127" t="str">
        <f t="shared" si="38"/>
        <v/>
      </c>
      <c r="N134" s="127" t="str">
        <f t="shared" si="39"/>
        <v/>
      </c>
      <c r="O134" s="127" t="str">
        <f t="shared" si="40"/>
        <v/>
      </c>
      <c r="P134" s="127" t="str">
        <f t="shared" si="41"/>
        <v/>
      </c>
      <c r="Q134" s="128" t="str">
        <f t="shared" si="42"/>
        <v/>
      </c>
      <c r="R134" s="129">
        <f t="shared" ca="1" si="43"/>
        <v>0</v>
      </c>
      <c r="S134" s="129" t="str">
        <f t="shared" si="44"/>
        <v/>
      </c>
    </row>
    <row r="135" spans="2:19" x14ac:dyDescent="0.25">
      <c r="B135" s="83" t="str">
        <f t="shared" si="36"/>
        <v/>
      </c>
      <c r="C135" s="93"/>
      <c r="D135" s="10"/>
      <c r="E135" s="10"/>
      <c r="F135" s="96"/>
      <c r="G135" s="97"/>
      <c r="H135" s="97"/>
      <c r="I135" s="109"/>
      <c r="J135" s="97"/>
      <c r="K135" s="97"/>
      <c r="L135" s="127" t="str">
        <f t="shared" si="37"/>
        <v/>
      </c>
      <c r="M135" s="127" t="str">
        <f t="shared" si="38"/>
        <v/>
      </c>
      <c r="N135" s="127" t="str">
        <f t="shared" si="39"/>
        <v/>
      </c>
      <c r="O135" s="127" t="str">
        <f t="shared" si="40"/>
        <v/>
      </c>
      <c r="P135" s="127" t="str">
        <f t="shared" si="41"/>
        <v/>
      </c>
      <c r="Q135" s="128" t="str">
        <f t="shared" si="42"/>
        <v/>
      </c>
      <c r="R135" s="129">
        <f t="shared" ca="1" si="43"/>
        <v>0</v>
      </c>
      <c r="S135" s="129" t="str">
        <f t="shared" si="44"/>
        <v/>
      </c>
    </row>
    <row r="136" spans="2:19" x14ac:dyDescent="0.25">
      <c r="B136" s="83" t="str">
        <f t="shared" si="36"/>
        <v/>
      </c>
      <c r="C136" s="93"/>
      <c r="D136" s="10"/>
      <c r="E136" s="10"/>
      <c r="F136" s="96"/>
      <c r="G136" s="97"/>
      <c r="H136" s="97"/>
      <c r="I136" s="109"/>
      <c r="J136" s="97"/>
      <c r="K136" s="97"/>
      <c r="L136" s="127" t="str">
        <f t="shared" si="37"/>
        <v/>
      </c>
      <c r="M136" s="127" t="str">
        <f t="shared" si="38"/>
        <v/>
      </c>
      <c r="N136" s="127" t="str">
        <f t="shared" si="39"/>
        <v/>
      </c>
      <c r="O136" s="127" t="str">
        <f t="shared" si="40"/>
        <v/>
      </c>
      <c r="P136" s="127" t="str">
        <f t="shared" si="41"/>
        <v/>
      </c>
      <c r="Q136" s="128" t="str">
        <f t="shared" si="42"/>
        <v/>
      </c>
      <c r="R136" s="129">
        <f t="shared" ca="1" si="43"/>
        <v>0</v>
      </c>
      <c r="S136" s="129" t="str">
        <f t="shared" si="44"/>
        <v/>
      </c>
    </row>
    <row r="137" spans="2:19" x14ac:dyDescent="0.25">
      <c r="B137" s="83" t="str">
        <f t="shared" si="36"/>
        <v/>
      </c>
      <c r="C137" s="93"/>
      <c r="D137" s="10"/>
      <c r="E137" s="10"/>
      <c r="F137" s="96"/>
      <c r="G137" s="97"/>
      <c r="H137" s="97"/>
      <c r="I137" s="109"/>
      <c r="J137" s="97"/>
      <c r="K137" s="97"/>
      <c r="L137" s="127" t="str">
        <f t="shared" si="37"/>
        <v/>
      </c>
      <c r="M137" s="127" t="str">
        <f t="shared" si="38"/>
        <v/>
      </c>
      <c r="N137" s="127" t="str">
        <f t="shared" si="39"/>
        <v/>
      </c>
      <c r="O137" s="127" t="str">
        <f t="shared" si="40"/>
        <v/>
      </c>
      <c r="P137" s="127" t="str">
        <f t="shared" si="41"/>
        <v/>
      </c>
      <c r="Q137" s="128" t="str">
        <f t="shared" si="42"/>
        <v/>
      </c>
      <c r="R137" s="129">
        <f t="shared" ca="1" si="43"/>
        <v>0</v>
      </c>
      <c r="S137" s="129" t="str">
        <f t="shared" si="44"/>
        <v/>
      </c>
    </row>
    <row r="138" spans="2:19" x14ac:dyDescent="0.25">
      <c r="B138" s="83" t="str">
        <f t="shared" si="36"/>
        <v/>
      </c>
      <c r="C138" s="93"/>
      <c r="D138" s="10"/>
      <c r="E138" s="10"/>
      <c r="F138" s="96"/>
      <c r="G138" s="97"/>
      <c r="H138" s="97"/>
      <c r="I138" s="109"/>
      <c r="J138" s="97"/>
      <c r="K138" s="97"/>
      <c r="L138" s="127" t="str">
        <f t="shared" si="37"/>
        <v/>
      </c>
      <c r="M138" s="127" t="str">
        <f t="shared" si="38"/>
        <v/>
      </c>
      <c r="N138" s="127" t="str">
        <f t="shared" si="39"/>
        <v/>
      </c>
      <c r="O138" s="127" t="str">
        <f t="shared" si="40"/>
        <v/>
      </c>
      <c r="P138" s="127" t="str">
        <f t="shared" si="41"/>
        <v/>
      </c>
      <c r="Q138" s="128" t="str">
        <f t="shared" si="42"/>
        <v/>
      </c>
      <c r="R138" s="129">
        <f t="shared" ca="1" si="43"/>
        <v>0</v>
      </c>
      <c r="S138" s="129" t="str">
        <f t="shared" si="44"/>
        <v/>
      </c>
    </row>
    <row r="139" spans="2:19" x14ac:dyDescent="0.25">
      <c r="B139" s="83" t="str">
        <f t="shared" si="36"/>
        <v/>
      </c>
      <c r="C139" s="93"/>
      <c r="D139" s="10"/>
      <c r="E139" s="10"/>
      <c r="F139" s="96"/>
      <c r="G139" s="97"/>
      <c r="H139" s="97"/>
      <c r="I139" s="109"/>
      <c r="J139" s="97"/>
      <c r="K139" s="97"/>
      <c r="L139" s="127" t="str">
        <f t="shared" si="37"/>
        <v/>
      </c>
      <c r="M139" s="127" t="str">
        <f t="shared" si="38"/>
        <v/>
      </c>
      <c r="N139" s="127" t="str">
        <f t="shared" si="39"/>
        <v/>
      </c>
      <c r="O139" s="127" t="str">
        <f t="shared" si="40"/>
        <v/>
      </c>
      <c r="P139" s="127" t="str">
        <f t="shared" si="41"/>
        <v/>
      </c>
      <c r="Q139" s="128" t="str">
        <f t="shared" si="42"/>
        <v/>
      </c>
      <c r="R139" s="129">
        <f t="shared" ca="1" si="43"/>
        <v>0</v>
      </c>
      <c r="S139" s="129" t="str">
        <f t="shared" si="44"/>
        <v/>
      </c>
    </row>
    <row r="140" spans="2:19" x14ac:dyDescent="0.25">
      <c r="B140" s="83" t="str">
        <f t="shared" si="36"/>
        <v/>
      </c>
      <c r="C140" s="93"/>
      <c r="D140" s="10"/>
      <c r="E140" s="10"/>
      <c r="F140" s="96"/>
      <c r="G140" s="97"/>
      <c r="H140" s="97"/>
      <c r="I140" s="109"/>
      <c r="J140" s="97"/>
      <c r="K140" s="97"/>
      <c r="L140" s="127" t="str">
        <f t="shared" si="37"/>
        <v/>
      </c>
      <c r="M140" s="127" t="str">
        <f t="shared" si="38"/>
        <v/>
      </c>
      <c r="N140" s="127" t="str">
        <f t="shared" si="39"/>
        <v/>
      </c>
      <c r="O140" s="127" t="str">
        <f t="shared" si="40"/>
        <v/>
      </c>
      <c r="P140" s="127" t="str">
        <f t="shared" si="41"/>
        <v/>
      </c>
      <c r="Q140" s="128" t="str">
        <f t="shared" si="42"/>
        <v/>
      </c>
      <c r="R140" s="129">
        <f t="shared" ca="1" si="43"/>
        <v>0</v>
      </c>
      <c r="S140" s="129" t="str">
        <f t="shared" si="44"/>
        <v/>
      </c>
    </row>
    <row r="141" spans="2:19" x14ac:dyDescent="0.25">
      <c r="B141" s="83" t="str">
        <f t="shared" si="36"/>
        <v/>
      </c>
      <c r="C141" s="93"/>
      <c r="D141" s="10"/>
      <c r="E141" s="10"/>
      <c r="F141" s="96"/>
      <c r="G141" s="97"/>
      <c r="H141" s="97"/>
      <c r="I141" s="109"/>
      <c r="J141" s="97"/>
      <c r="K141" s="97"/>
      <c r="L141" s="127" t="str">
        <f t="shared" si="37"/>
        <v/>
      </c>
      <c r="M141" s="127" t="str">
        <f t="shared" si="38"/>
        <v/>
      </c>
      <c r="N141" s="127" t="str">
        <f t="shared" si="39"/>
        <v/>
      </c>
      <c r="O141" s="127" t="str">
        <f t="shared" si="40"/>
        <v/>
      </c>
      <c r="P141" s="127" t="str">
        <f t="shared" si="41"/>
        <v/>
      </c>
      <c r="Q141" s="128" t="str">
        <f t="shared" si="42"/>
        <v/>
      </c>
      <c r="R141" s="129">
        <f t="shared" ca="1" si="43"/>
        <v>0</v>
      </c>
      <c r="S141" s="129" t="str">
        <f t="shared" si="44"/>
        <v/>
      </c>
    </row>
    <row r="142" spans="2:19" x14ac:dyDescent="0.25">
      <c r="B142" s="83" t="str">
        <f t="shared" si="36"/>
        <v/>
      </c>
      <c r="C142" s="93"/>
      <c r="D142" s="10"/>
      <c r="E142" s="10"/>
      <c r="F142" s="96"/>
      <c r="G142" s="97"/>
      <c r="H142" s="97"/>
      <c r="I142" s="109"/>
      <c r="J142" s="97"/>
      <c r="K142" s="97"/>
      <c r="L142" s="127" t="str">
        <f t="shared" si="37"/>
        <v/>
      </c>
      <c r="M142" s="127" t="str">
        <f t="shared" si="38"/>
        <v/>
      </c>
      <c r="N142" s="127" t="str">
        <f t="shared" si="39"/>
        <v/>
      </c>
      <c r="O142" s="127" t="str">
        <f t="shared" si="40"/>
        <v/>
      </c>
      <c r="P142" s="127" t="str">
        <f t="shared" si="41"/>
        <v/>
      </c>
      <c r="Q142" s="128" t="str">
        <f t="shared" si="42"/>
        <v/>
      </c>
      <c r="R142" s="129">
        <f t="shared" ca="1" si="43"/>
        <v>0</v>
      </c>
      <c r="S142" s="129" t="str">
        <f t="shared" si="44"/>
        <v/>
      </c>
    </row>
    <row r="143" spans="2:19" x14ac:dyDescent="0.25">
      <c r="B143" s="83" t="str">
        <f t="shared" si="36"/>
        <v/>
      </c>
      <c r="C143" s="93"/>
      <c r="D143" s="10"/>
      <c r="E143" s="10"/>
      <c r="F143" s="96"/>
      <c r="G143" s="97"/>
      <c r="H143" s="97"/>
      <c r="I143" s="109"/>
      <c r="J143" s="97"/>
      <c r="K143" s="97"/>
      <c r="L143" s="127" t="str">
        <f t="shared" si="37"/>
        <v/>
      </c>
      <c r="M143" s="127" t="str">
        <f t="shared" si="38"/>
        <v/>
      </c>
      <c r="N143" s="127" t="str">
        <f t="shared" si="39"/>
        <v/>
      </c>
      <c r="O143" s="127" t="str">
        <f t="shared" si="40"/>
        <v/>
      </c>
      <c r="P143" s="127" t="str">
        <f t="shared" si="41"/>
        <v/>
      </c>
      <c r="Q143" s="128" t="str">
        <f t="shared" si="42"/>
        <v/>
      </c>
      <c r="R143" s="129">
        <f t="shared" ca="1" si="43"/>
        <v>0</v>
      </c>
      <c r="S143" s="129" t="str">
        <f t="shared" si="44"/>
        <v/>
      </c>
    </row>
    <row r="144" spans="2:19" x14ac:dyDescent="0.25">
      <c r="B144" s="83" t="str">
        <f t="shared" si="36"/>
        <v/>
      </c>
      <c r="C144" s="93"/>
      <c r="D144" s="10"/>
      <c r="E144" s="10"/>
      <c r="F144" s="96"/>
      <c r="G144" s="97"/>
      <c r="H144" s="97"/>
      <c r="I144" s="109"/>
      <c r="J144" s="97"/>
      <c r="K144" s="97"/>
      <c r="L144" s="127" t="str">
        <f t="shared" si="37"/>
        <v/>
      </c>
      <c r="M144" s="127" t="str">
        <f t="shared" si="38"/>
        <v/>
      </c>
      <c r="N144" s="127" t="str">
        <f t="shared" si="39"/>
        <v/>
      </c>
      <c r="O144" s="127" t="str">
        <f t="shared" si="40"/>
        <v/>
      </c>
      <c r="P144" s="127" t="str">
        <f t="shared" si="41"/>
        <v/>
      </c>
      <c r="Q144" s="128" t="str">
        <f t="shared" si="42"/>
        <v/>
      </c>
      <c r="R144" s="129">
        <f t="shared" ca="1" si="43"/>
        <v>0</v>
      </c>
      <c r="S144" s="129" t="str">
        <f t="shared" si="44"/>
        <v/>
      </c>
    </row>
    <row r="145" spans="2:19" x14ac:dyDescent="0.25">
      <c r="B145" s="83" t="str">
        <f t="shared" si="36"/>
        <v/>
      </c>
      <c r="C145" s="93"/>
      <c r="D145" s="10"/>
      <c r="E145" s="10"/>
      <c r="F145" s="96"/>
      <c r="G145" s="97"/>
      <c r="H145" s="97"/>
      <c r="I145" s="109"/>
      <c r="J145" s="97"/>
      <c r="K145" s="97"/>
      <c r="L145" s="127" t="str">
        <f t="shared" si="37"/>
        <v/>
      </c>
      <c r="M145" s="127" t="str">
        <f t="shared" si="38"/>
        <v/>
      </c>
      <c r="N145" s="127" t="str">
        <f t="shared" si="39"/>
        <v/>
      </c>
      <c r="O145" s="127" t="str">
        <f t="shared" si="40"/>
        <v/>
      </c>
      <c r="P145" s="127" t="str">
        <f t="shared" si="41"/>
        <v/>
      </c>
      <c r="Q145" s="128" t="str">
        <f t="shared" si="42"/>
        <v/>
      </c>
      <c r="R145" s="129">
        <f t="shared" ca="1" si="43"/>
        <v>0</v>
      </c>
      <c r="S145" s="129" t="str">
        <f t="shared" si="44"/>
        <v/>
      </c>
    </row>
    <row r="146" spans="2:19" x14ac:dyDescent="0.25">
      <c r="B146" s="83" t="str">
        <f t="shared" si="36"/>
        <v/>
      </c>
      <c r="C146" s="93"/>
      <c r="D146" s="10"/>
      <c r="E146" s="10"/>
      <c r="F146" s="96"/>
      <c r="G146" s="97"/>
      <c r="H146" s="97"/>
      <c r="I146" s="109"/>
      <c r="J146" s="97"/>
      <c r="K146" s="97"/>
      <c r="L146" s="127" t="str">
        <f t="shared" si="37"/>
        <v/>
      </c>
      <c r="M146" s="127" t="str">
        <f t="shared" si="38"/>
        <v/>
      </c>
      <c r="N146" s="127" t="str">
        <f t="shared" si="39"/>
        <v/>
      </c>
      <c r="O146" s="127" t="str">
        <f t="shared" si="40"/>
        <v/>
      </c>
      <c r="P146" s="127" t="str">
        <f t="shared" si="41"/>
        <v/>
      </c>
      <c r="Q146" s="128" t="str">
        <f t="shared" si="42"/>
        <v/>
      </c>
      <c r="R146" s="129">
        <f t="shared" ca="1" si="43"/>
        <v>0</v>
      </c>
      <c r="S146" s="129" t="str">
        <f t="shared" si="44"/>
        <v/>
      </c>
    </row>
    <row r="147" spans="2:19" x14ac:dyDescent="0.25">
      <c r="B147" s="83" t="str">
        <f t="shared" si="36"/>
        <v/>
      </c>
      <c r="C147" s="93"/>
      <c r="D147" s="10"/>
      <c r="E147" s="10"/>
      <c r="F147" s="96"/>
      <c r="G147" s="97"/>
      <c r="H147" s="97"/>
      <c r="I147" s="109"/>
      <c r="J147" s="97"/>
      <c r="K147" s="97"/>
      <c r="L147" s="127" t="str">
        <f t="shared" si="37"/>
        <v/>
      </c>
      <c r="M147" s="127" t="str">
        <f t="shared" si="38"/>
        <v/>
      </c>
      <c r="N147" s="127" t="str">
        <f t="shared" si="39"/>
        <v/>
      </c>
      <c r="O147" s="127" t="str">
        <f t="shared" si="40"/>
        <v/>
      </c>
      <c r="P147" s="127" t="str">
        <f t="shared" si="41"/>
        <v/>
      </c>
      <c r="Q147" s="128" t="str">
        <f t="shared" si="42"/>
        <v/>
      </c>
      <c r="R147" s="129">
        <f t="shared" ca="1" si="43"/>
        <v>0</v>
      </c>
      <c r="S147" s="129" t="str">
        <f t="shared" si="44"/>
        <v/>
      </c>
    </row>
    <row r="148" spans="2:19" x14ac:dyDescent="0.25">
      <c r="B148" s="83" t="str">
        <f t="shared" si="36"/>
        <v/>
      </c>
      <c r="C148" s="93"/>
      <c r="D148" s="10"/>
      <c r="E148" s="10"/>
      <c r="F148" s="96"/>
      <c r="G148" s="97"/>
      <c r="H148" s="97"/>
      <c r="I148" s="109"/>
      <c r="J148" s="97"/>
      <c r="K148" s="97"/>
      <c r="L148" s="127" t="str">
        <f t="shared" si="37"/>
        <v/>
      </c>
      <c r="M148" s="127" t="str">
        <f t="shared" si="38"/>
        <v/>
      </c>
      <c r="N148" s="127" t="str">
        <f t="shared" si="39"/>
        <v/>
      </c>
      <c r="O148" s="127" t="str">
        <f t="shared" si="40"/>
        <v/>
      </c>
      <c r="P148" s="127" t="str">
        <f t="shared" si="41"/>
        <v/>
      </c>
      <c r="Q148" s="128" t="str">
        <f t="shared" si="42"/>
        <v/>
      </c>
      <c r="R148" s="129">
        <f t="shared" ca="1" si="43"/>
        <v>0</v>
      </c>
      <c r="S148" s="129" t="str">
        <f t="shared" si="44"/>
        <v/>
      </c>
    </row>
    <row r="149" spans="2:19" x14ac:dyDescent="0.25">
      <c r="B149" s="83" t="str">
        <f t="shared" si="36"/>
        <v/>
      </c>
      <c r="C149" s="93"/>
      <c r="D149" s="10"/>
      <c r="E149" s="10"/>
      <c r="F149" s="96"/>
      <c r="G149" s="97"/>
      <c r="H149" s="97"/>
      <c r="I149" s="109"/>
      <c r="J149" s="97"/>
      <c r="K149" s="97"/>
      <c r="L149" s="127" t="str">
        <f t="shared" si="37"/>
        <v/>
      </c>
      <c r="M149" s="127" t="str">
        <f t="shared" si="38"/>
        <v/>
      </c>
      <c r="N149" s="127" t="str">
        <f t="shared" si="39"/>
        <v/>
      </c>
      <c r="O149" s="127" t="str">
        <f t="shared" si="40"/>
        <v/>
      </c>
      <c r="P149" s="127" t="str">
        <f t="shared" si="41"/>
        <v/>
      </c>
      <c r="Q149" s="128" t="str">
        <f t="shared" si="42"/>
        <v/>
      </c>
      <c r="R149" s="129">
        <f t="shared" ca="1" si="43"/>
        <v>0</v>
      </c>
      <c r="S149" s="129" t="str">
        <f t="shared" si="44"/>
        <v/>
      </c>
    </row>
    <row r="150" spans="2:19" x14ac:dyDescent="0.25">
      <c r="B150" s="83" t="str">
        <f t="shared" si="36"/>
        <v/>
      </c>
      <c r="C150" s="93"/>
      <c r="D150" s="10"/>
      <c r="E150" s="10"/>
      <c r="F150" s="96"/>
      <c r="G150" s="97"/>
      <c r="H150" s="97"/>
      <c r="I150" s="109"/>
      <c r="J150" s="97"/>
      <c r="K150" s="97"/>
      <c r="L150" s="127" t="str">
        <f t="shared" si="37"/>
        <v/>
      </c>
      <c r="M150" s="127" t="str">
        <f t="shared" si="38"/>
        <v/>
      </c>
      <c r="N150" s="127" t="str">
        <f t="shared" si="39"/>
        <v/>
      </c>
      <c r="O150" s="127" t="str">
        <f t="shared" si="40"/>
        <v/>
      </c>
      <c r="P150" s="127" t="str">
        <f t="shared" si="41"/>
        <v/>
      </c>
      <c r="Q150" s="128" t="str">
        <f t="shared" si="42"/>
        <v/>
      </c>
      <c r="R150" s="129">
        <f t="shared" ca="1" si="43"/>
        <v>0</v>
      </c>
      <c r="S150" s="129" t="str">
        <f t="shared" si="44"/>
        <v/>
      </c>
    </row>
    <row r="151" spans="2:19" x14ac:dyDescent="0.25">
      <c r="B151" s="83" t="str">
        <f t="shared" si="36"/>
        <v/>
      </c>
      <c r="C151" s="93"/>
      <c r="D151" s="10"/>
      <c r="E151" s="10"/>
      <c r="F151" s="96"/>
      <c r="G151" s="97"/>
      <c r="H151" s="97"/>
      <c r="I151" s="109"/>
      <c r="J151" s="97"/>
      <c r="K151" s="97"/>
      <c r="L151" s="127" t="str">
        <f t="shared" si="37"/>
        <v/>
      </c>
      <c r="M151" s="127" t="str">
        <f t="shared" si="38"/>
        <v/>
      </c>
      <c r="N151" s="127" t="str">
        <f t="shared" si="39"/>
        <v/>
      </c>
      <c r="O151" s="127" t="str">
        <f t="shared" si="40"/>
        <v/>
      </c>
      <c r="P151" s="127" t="str">
        <f t="shared" si="41"/>
        <v/>
      </c>
      <c r="Q151" s="128" t="str">
        <f t="shared" si="42"/>
        <v/>
      </c>
      <c r="R151" s="129">
        <f t="shared" ca="1" si="43"/>
        <v>0</v>
      </c>
      <c r="S151" s="129" t="str">
        <f t="shared" si="44"/>
        <v/>
      </c>
    </row>
    <row r="152" spans="2:19" x14ac:dyDescent="0.25">
      <c r="B152" s="83" t="str">
        <f t="shared" si="36"/>
        <v/>
      </c>
      <c r="C152" s="93"/>
      <c r="D152" s="10"/>
      <c r="E152" s="10"/>
      <c r="F152" s="96"/>
      <c r="G152" s="97"/>
      <c r="H152" s="97"/>
      <c r="I152" s="109"/>
      <c r="J152" s="97"/>
      <c r="K152" s="97"/>
      <c r="L152" s="127" t="str">
        <f t="shared" si="37"/>
        <v/>
      </c>
      <c r="M152" s="127" t="str">
        <f t="shared" si="38"/>
        <v/>
      </c>
      <c r="N152" s="127" t="str">
        <f t="shared" si="39"/>
        <v/>
      </c>
      <c r="O152" s="127" t="str">
        <f t="shared" si="40"/>
        <v/>
      </c>
      <c r="P152" s="127" t="str">
        <f t="shared" si="41"/>
        <v/>
      </c>
      <c r="Q152" s="128" t="str">
        <f t="shared" si="42"/>
        <v/>
      </c>
      <c r="R152" s="129">
        <f t="shared" ca="1" si="43"/>
        <v>0</v>
      </c>
      <c r="S152" s="129" t="str">
        <f t="shared" si="44"/>
        <v/>
      </c>
    </row>
    <row r="153" spans="2:19" x14ac:dyDescent="0.25">
      <c r="B153" s="82" t="str">
        <f t="shared" si="36"/>
        <v/>
      </c>
      <c r="C153" s="93"/>
      <c r="D153" s="10"/>
      <c r="E153" s="10"/>
      <c r="F153" s="96"/>
      <c r="G153" s="97"/>
      <c r="H153" s="97"/>
      <c r="I153" s="97"/>
      <c r="J153" s="97"/>
      <c r="K153" s="97"/>
      <c r="L153" s="127" t="str">
        <f t="shared" si="37"/>
        <v/>
      </c>
      <c r="M153" s="127" t="str">
        <f t="shared" si="38"/>
        <v/>
      </c>
      <c r="N153" s="127" t="str">
        <f t="shared" si="39"/>
        <v/>
      </c>
      <c r="O153" s="127" t="str">
        <f t="shared" si="40"/>
        <v/>
      </c>
      <c r="P153" s="127" t="str">
        <f t="shared" si="41"/>
        <v/>
      </c>
      <c r="Q153" s="128" t="str">
        <f t="shared" si="42"/>
        <v/>
      </c>
      <c r="R153" s="129">
        <f t="shared" ca="1" si="43"/>
        <v>0</v>
      </c>
      <c r="S153" s="129" t="str">
        <f t="shared" si="44"/>
        <v/>
      </c>
    </row>
    <row r="154" spans="2:19" x14ac:dyDescent="0.25">
      <c r="B154" s="82" t="str">
        <f t="shared" si="36"/>
        <v/>
      </c>
      <c r="C154" s="93"/>
      <c r="D154" s="10"/>
      <c r="E154" s="10"/>
      <c r="F154" s="96"/>
      <c r="G154" s="97"/>
      <c r="H154" s="97"/>
      <c r="I154" s="97"/>
      <c r="J154" s="97"/>
      <c r="K154" s="97"/>
      <c r="L154" s="127" t="str">
        <f t="shared" si="37"/>
        <v/>
      </c>
      <c r="M154" s="127" t="str">
        <f t="shared" si="38"/>
        <v/>
      </c>
      <c r="N154" s="127" t="str">
        <f t="shared" si="39"/>
        <v/>
      </c>
      <c r="O154" s="127" t="str">
        <f t="shared" si="40"/>
        <v/>
      </c>
      <c r="P154" s="127" t="str">
        <f t="shared" si="41"/>
        <v/>
      </c>
      <c r="Q154" s="128" t="str">
        <f t="shared" si="42"/>
        <v/>
      </c>
      <c r="R154" s="129">
        <f t="shared" ca="1" si="43"/>
        <v>0</v>
      </c>
      <c r="S154" s="129" t="str">
        <f t="shared" si="44"/>
        <v/>
      </c>
    </row>
    <row r="155" spans="2:19" x14ac:dyDescent="0.25">
      <c r="B155" s="82" t="str">
        <f t="shared" si="36"/>
        <v/>
      </c>
      <c r="C155" s="93"/>
      <c r="D155" s="10"/>
      <c r="E155" s="10"/>
      <c r="F155" s="96"/>
      <c r="G155" s="97"/>
      <c r="H155" s="97"/>
      <c r="I155" s="97"/>
      <c r="J155" s="97"/>
      <c r="K155" s="97"/>
      <c r="L155" s="127" t="str">
        <f t="shared" si="37"/>
        <v/>
      </c>
      <c r="M155" s="127" t="str">
        <f t="shared" si="38"/>
        <v/>
      </c>
      <c r="N155" s="127" t="str">
        <f t="shared" si="39"/>
        <v/>
      </c>
      <c r="O155" s="127" t="str">
        <f t="shared" si="40"/>
        <v/>
      </c>
      <c r="P155" s="127" t="str">
        <f t="shared" si="41"/>
        <v/>
      </c>
      <c r="Q155" s="128" t="str">
        <f t="shared" si="42"/>
        <v/>
      </c>
      <c r="R155" s="129">
        <f t="shared" ca="1" si="43"/>
        <v>0</v>
      </c>
      <c r="S155" s="129" t="str">
        <f t="shared" si="44"/>
        <v/>
      </c>
    </row>
    <row r="156" spans="2:19" x14ac:dyDescent="0.25">
      <c r="B156" s="82" t="str">
        <f t="shared" si="36"/>
        <v/>
      </c>
      <c r="C156" s="93"/>
      <c r="D156" s="10"/>
      <c r="E156" s="10"/>
      <c r="F156" s="96"/>
      <c r="G156" s="97"/>
      <c r="H156" s="97"/>
      <c r="I156" s="97"/>
      <c r="J156" s="97"/>
      <c r="K156" s="97"/>
      <c r="L156" s="127" t="str">
        <f t="shared" si="37"/>
        <v/>
      </c>
      <c r="M156" s="127" t="str">
        <f t="shared" si="38"/>
        <v/>
      </c>
      <c r="N156" s="127" t="str">
        <f t="shared" si="39"/>
        <v/>
      </c>
      <c r="O156" s="127" t="str">
        <f t="shared" si="40"/>
        <v/>
      </c>
      <c r="P156" s="127" t="str">
        <f t="shared" si="41"/>
        <v/>
      </c>
      <c r="Q156" s="128" t="str">
        <f t="shared" si="42"/>
        <v/>
      </c>
      <c r="R156" s="129">
        <f t="shared" ca="1" si="43"/>
        <v>0</v>
      </c>
      <c r="S156" s="129" t="str">
        <f t="shared" si="44"/>
        <v/>
      </c>
    </row>
    <row r="157" spans="2:19" x14ac:dyDescent="0.25">
      <c r="B157" s="82" t="str">
        <f t="shared" si="36"/>
        <v/>
      </c>
      <c r="C157" s="93"/>
      <c r="D157" s="10"/>
      <c r="E157" s="10"/>
      <c r="F157" s="96"/>
      <c r="G157" s="97"/>
      <c r="H157" s="97"/>
      <c r="I157" s="97"/>
      <c r="J157" s="97"/>
      <c r="K157" s="97"/>
      <c r="L157" s="127" t="str">
        <f t="shared" si="37"/>
        <v/>
      </c>
      <c r="M157" s="127" t="str">
        <f t="shared" si="38"/>
        <v/>
      </c>
      <c r="N157" s="127" t="str">
        <f t="shared" si="39"/>
        <v/>
      </c>
      <c r="O157" s="127" t="str">
        <f t="shared" si="40"/>
        <v/>
      </c>
      <c r="P157" s="127" t="str">
        <f t="shared" si="41"/>
        <v/>
      </c>
      <c r="Q157" s="128" t="str">
        <f t="shared" si="42"/>
        <v/>
      </c>
      <c r="R157" s="129">
        <f t="shared" ca="1" si="43"/>
        <v>0</v>
      </c>
      <c r="S157" s="129" t="str">
        <f t="shared" si="44"/>
        <v/>
      </c>
    </row>
    <row r="158" spans="2:19" x14ac:dyDescent="0.25">
      <c r="B158" s="82" t="str">
        <f t="shared" si="36"/>
        <v/>
      </c>
      <c r="C158" s="93"/>
      <c r="D158" s="10"/>
      <c r="E158" s="10"/>
      <c r="F158" s="96"/>
      <c r="G158" s="97"/>
      <c r="H158" s="97"/>
      <c r="I158" s="97"/>
      <c r="J158" s="97"/>
      <c r="K158" s="97"/>
      <c r="L158" s="127" t="str">
        <f t="shared" si="37"/>
        <v/>
      </c>
      <c r="M158" s="127" t="str">
        <f t="shared" si="38"/>
        <v/>
      </c>
      <c r="N158" s="127" t="str">
        <f t="shared" si="39"/>
        <v/>
      </c>
      <c r="O158" s="127" t="str">
        <f t="shared" si="40"/>
        <v/>
      </c>
      <c r="P158" s="127" t="str">
        <f t="shared" si="41"/>
        <v/>
      </c>
      <c r="Q158" s="128" t="str">
        <f t="shared" si="42"/>
        <v/>
      </c>
      <c r="R158" s="129">
        <f t="shared" ca="1" si="43"/>
        <v>0</v>
      </c>
      <c r="S158" s="129" t="str">
        <f t="shared" si="44"/>
        <v/>
      </c>
    </row>
    <row r="159" spans="2:19" x14ac:dyDescent="0.25">
      <c r="B159" s="82" t="str">
        <f t="shared" si="36"/>
        <v/>
      </c>
      <c r="C159" s="93"/>
      <c r="D159" s="10"/>
      <c r="E159" s="10"/>
      <c r="F159" s="96"/>
      <c r="G159" s="97"/>
      <c r="H159" s="97"/>
      <c r="I159" s="97"/>
      <c r="J159" s="97"/>
      <c r="K159" s="97"/>
      <c r="L159" s="127" t="str">
        <f t="shared" si="37"/>
        <v/>
      </c>
      <c r="M159" s="127" t="str">
        <f t="shared" si="38"/>
        <v/>
      </c>
      <c r="N159" s="127" t="str">
        <f t="shared" si="39"/>
        <v/>
      </c>
      <c r="O159" s="127" t="str">
        <f t="shared" si="40"/>
        <v/>
      </c>
      <c r="P159" s="127" t="str">
        <f t="shared" si="41"/>
        <v/>
      </c>
      <c r="Q159" s="128" t="str">
        <f t="shared" si="42"/>
        <v/>
      </c>
      <c r="R159" s="129">
        <f t="shared" ca="1" si="43"/>
        <v>0</v>
      </c>
      <c r="S159" s="129" t="str">
        <f t="shared" si="44"/>
        <v/>
      </c>
    </row>
    <row r="160" spans="2:19" x14ac:dyDescent="0.25">
      <c r="B160" s="82" t="str">
        <f t="shared" si="36"/>
        <v/>
      </c>
      <c r="C160" s="93"/>
      <c r="D160" s="10"/>
      <c r="E160" s="10"/>
      <c r="F160" s="96"/>
      <c r="G160" s="97"/>
      <c r="H160" s="97"/>
      <c r="I160" s="97"/>
      <c r="J160" s="97"/>
      <c r="K160" s="97"/>
      <c r="L160" s="127" t="str">
        <f t="shared" si="37"/>
        <v/>
      </c>
      <c r="M160" s="127" t="str">
        <f t="shared" si="38"/>
        <v/>
      </c>
      <c r="N160" s="127" t="str">
        <f t="shared" si="39"/>
        <v/>
      </c>
      <c r="O160" s="127" t="str">
        <f t="shared" si="40"/>
        <v/>
      </c>
      <c r="P160" s="127" t="str">
        <f t="shared" si="41"/>
        <v/>
      </c>
      <c r="Q160" s="128" t="str">
        <f t="shared" si="42"/>
        <v/>
      </c>
      <c r="R160" s="129">
        <f t="shared" ca="1" si="43"/>
        <v>0</v>
      </c>
      <c r="S160" s="129" t="str">
        <f t="shared" si="44"/>
        <v/>
      </c>
    </row>
    <row r="161" spans="2:19" x14ac:dyDescent="0.25">
      <c r="B161" s="82" t="str">
        <f t="shared" si="36"/>
        <v/>
      </c>
      <c r="C161" s="93"/>
      <c r="D161" s="10"/>
      <c r="E161" s="10"/>
      <c r="F161" s="96"/>
      <c r="G161" s="97"/>
      <c r="H161" s="97"/>
      <c r="I161" s="97"/>
      <c r="J161" s="97"/>
      <c r="K161" s="97"/>
      <c r="L161" s="127" t="str">
        <f t="shared" si="37"/>
        <v/>
      </c>
      <c r="M161" s="127" t="str">
        <f t="shared" si="38"/>
        <v/>
      </c>
      <c r="N161" s="127" t="str">
        <f t="shared" si="39"/>
        <v/>
      </c>
      <c r="O161" s="127" t="str">
        <f t="shared" si="40"/>
        <v/>
      </c>
      <c r="P161" s="127" t="str">
        <f t="shared" si="41"/>
        <v/>
      </c>
      <c r="Q161" s="128" t="str">
        <f t="shared" si="42"/>
        <v/>
      </c>
      <c r="R161" s="129">
        <f t="shared" ca="1" si="43"/>
        <v>0</v>
      </c>
      <c r="S161" s="129" t="str">
        <f t="shared" si="44"/>
        <v/>
      </c>
    </row>
    <row r="162" spans="2:19" x14ac:dyDescent="0.25">
      <c r="B162" s="82" t="str">
        <f t="shared" si="36"/>
        <v/>
      </c>
      <c r="C162" s="93"/>
      <c r="D162" s="10"/>
      <c r="E162" s="10"/>
      <c r="F162" s="96"/>
      <c r="G162" s="97"/>
      <c r="H162" s="97"/>
      <c r="I162" s="97"/>
      <c r="J162" s="97"/>
      <c r="K162" s="97"/>
      <c r="L162" s="127" t="str">
        <f t="shared" si="37"/>
        <v/>
      </c>
      <c r="M162" s="127" t="str">
        <f t="shared" si="38"/>
        <v/>
      </c>
      <c r="N162" s="127" t="str">
        <f t="shared" si="39"/>
        <v/>
      </c>
      <c r="O162" s="127" t="str">
        <f t="shared" si="40"/>
        <v/>
      </c>
      <c r="P162" s="127" t="str">
        <f t="shared" si="41"/>
        <v/>
      </c>
      <c r="Q162" s="128" t="str">
        <f t="shared" si="42"/>
        <v/>
      </c>
      <c r="R162" s="129">
        <f t="shared" ca="1" si="43"/>
        <v>0</v>
      </c>
      <c r="S162" s="129" t="str">
        <f t="shared" si="44"/>
        <v/>
      </c>
    </row>
    <row r="163" spans="2:19" x14ac:dyDescent="0.25">
      <c r="B163" s="82" t="str">
        <f t="shared" ref="B163:B172" si="45">IFERROR(IF(C163&gt;0,IF(ISNUMBER(Q163),INDEX(L$2:P$2,1,MATCH(Q163,L163:P163,0)),""),""),"")</f>
        <v/>
      </c>
      <c r="C163" s="93"/>
      <c r="D163" s="10"/>
      <c r="E163" s="10"/>
      <c r="F163" s="96"/>
      <c r="G163" s="97"/>
      <c r="H163" s="97"/>
      <c r="I163" s="97"/>
      <c r="J163" s="97"/>
      <c r="K163" s="97"/>
      <c r="L163" s="127" t="str">
        <f t="shared" ref="L163:L172" si="46">IF(ISBLANK(G163),"",IF(G163="N/A","",IF(ISNUMBER(G163),+G163,_xlfn.NUMBERVALUE(LEFT(G163,(FIND("(",G163)-2))))))</f>
        <v/>
      </c>
      <c r="M163" s="127" t="str">
        <f t="shared" ref="M163:M172" si="47">IF(ISBLANK(H163),"",IF(H163="N/A","",IF(ISNUMBER(H163),+H163,_xlfn.NUMBERVALUE(LEFT(H163,(FIND("(",H163)-2))))))</f>
        <v/>
      </c>
      <c r="N163" s="127" t="str">
        <f t="shared" ref="N163:N172" si="48">IF(ISBLANK(I163),"",IF(I163="N/A","",IF(ISNUMBER(I163),+I163,_xlfn.NUMBERVALUE(LEFT(I163,(FIND("(",I163)-2))))))</f>
        <v/>
      </c>
      <c r="O163" s="127" t="str">
        <f t="shared" ref="O163:O172" si="49">IF(ISBLANK(J163),"",IF(J163="N/A","",IF(ISNUMBER(J163),+J163,_xlfn.NUMBERVALUE(LEFT(J163,(FIND("(",J163)-2))))))</f>
        <v/>
      </c>
      <c r="P163" s="127" t="str">
        <f t="shared" ref="P163:P172" si="50">IF(ISBLANK(K163),"",IF(K163="N/A","",IF(ISNUMBER(K163),+K163,_xlfn.NUMBERVALUE(LEFT(K163,(FIND("(",K163)-2))))))</f>
        <v/>
      </c>
      <c r="Q163" s="128" t="str">
        <f t="shared" ref="Q163:Q172" si="51">IF(SUM(L163:P163)&gt;0,MIN(L163,M163,N163,O163,P163),"")</f>
        <v/>
      </c>
      <c r="R163" s="129">
        <f t="shared" ref="R163:R172" ca="1" si="52">IFERROR(MIN((IF(ISTEXT(G163),IF(G163="N/A","",_xlfn.NUMBERVALUE(LEFT(G163,(FIND("(",G163)-2)))),_xlfn.NUMBERVALUE(INDIRECT(CELL("address",G163))))),(IF(ISTEXT(H163),IF(H163="N/A","",_xlfn.NUMBERVALUE(LEFT(H163,(FIND("(",H163)-2)))),_xlfn.NUMBERVALUE(INDIRECT(CELL("address",H163))))),(IF(ISTEXT(I163),IF(I163="N/A","",_xlfn.NUMBERVALUE(LEFT(I163,(FIND("(",I163)-2)))),_xlfn.NUMBERVALUE(INDIRECT(CELL("address",I163))))),(IF(ISTEXT(J163),IF(J163="N/A","",_xlfn.NUMBERVALUE(LEFT(J163,(FIND("(",J163)-2)))),_xlfn.NUMBERVALUE(INDIRECT(CELL("address",J163))))),(IF(ISTEXT(K163),IF(K163="N/A","",_xlfn.NUMBERVALUE(LEFT(K163,(FIND("(",K163)-2)))),_xlfn.NUMBERVALUE(INDIRECT(CELL("address",K163)))))),MIN(G163:K163))</f>
        <v>0</v>
      </c>
      <c r="S163" s="129" t="str">
        <f t="shared" ref="S163:S172" si="53">IF(AND(ISNUMBER(F163),ISNUMBER(Q163)),(F163*Q163),IF(ISNUMBER(Q163),(Q163*_xlfn.NUMBERVALUE(LEFT(F163,(FIND(" ",F163)-1)))),IF(ISNUMBER(F163),(F163*_xlfn.NUMBERVALUE(LEFT(Q163,(FIND(" ",Q163)-1)))),"")))</f>
        <v/>
      </c>
    </row>
    <row r="164" spans="2:19" x14ac:dyDescent="0.25">
      <c r="B164" s="82" t="str">
        <f t="shared" si="45"/>
        <v/>
      </c>
      <c r="C164" s="93"/>
      <c r="D164" s="10"/>
      <c r="E164" s="10"/>
      <c r="F164" s="96"/>
      <c r="G164" s="97"/>
      <c r="H164" s="97"/>
      <c r="I164" s="97"/>
      <c r="J164" s="97"/>
      <c r="K164" s="97"/>
      <c r="L164" s="127" t="str">
        <f t="shared" si="46"/>
        <v/>
      </c>
      <c r="M164" s="127" t="str">
        <f t="shared" si="47"/>
        <v/>
      </c>
      <c r="N164" s="127" t="str">
        <f t="shared" si="48"/>
        <v/>
      </c>
      <c r="O164" s="127" t="str">
        <f t="shared" si="49"/>
        <v/>
      </c>
      <c r="P164" s="127" t="str">
        <f t="shared" si="50"/>
        <v/>
      </c>
      <c r="Q164" s="128" t="str">
        <f t="shared" si="51"/>
        <v/>
      </c>
      <c r="R164" s="129">
        <f t="shared" ca="1" si="52"/>
        <v>0</v>
      </c>
      <c r="S164" s="129" t="str">
        <f t="shared" si="53"/>
        <v/>
      </c>
    </row>
    <row r="165" spans="2:19" x14ac:dyDescent="0.25">
      <c r="B165" s="82" t="str">
        <f t="shared" si="45"/>
        <v/>
      </c>
      <c r="C165" s="93"/>
      <c r="D165" s="10"/>
      <c r="E165" s="10"/>
      <c r="F165" s="96"/>
      <c r="G165" s="98"/>
      <c r="H165" s="98"/>
      <c r="I165" s="98"/>
      <c r="J165" s="98"/>
      <c r="K165" s="98"/>
      <c r="L165" s="127" t="str">
        <f t="shared" si="46"/>
        <v/>
      </c>
      <c r="M165" s="127" t="str">
        <f t="shared" si="47"/>
        <v/>
      </c>
      <c r="N165" s="127" t="str">
        <f t="shared" si="48"/>
        <v/>
      </c>
      <c r="O165" s="127" t="str">
        <f t="shared" si="49"/>
        <v/>
      </c>
      <c r="P165" s="127" t="str">
        <f t="shared" si="50"/>
        <v/>
      </c>
      <c r="Q165" s="128" t="str">
        <f t="shared" si="51"/>
        <v/>
      </c>
      <c r="R165" s="129">
        <f t="shared" ca="1" si="52"/>
        <v>0</v>
      </c>
      <c r="S165" s="129" t="str">
        <f t="shared" si="53"/>
        <v/>
      </c>
    </row>
    <row r="166" spans="2:19" x14ac:dyDescent="0.25">
      <c r="B166" s="82" t="str">
        <f t="shared" si="45"/>
        <v/>
      </c>
      <c r="C166" s="93"/>
      <c r="D166" s="10"/>
      <c r="E166" s="10"/>
      <c r="F166" s="96"/>
      <c r="G166" s="98"/>
      <c r="H166" s="98"/>
      <c r="I166" s="98"/>
      <c r="J166" s="98"/>
      <c r="K166" s="98"/>
      <c r="L166" s="127" t="str">
        <f t="shared" si="46"/>
        <v/>
      </c>
      <c r="M166" s="127" t="str">
        <f t="shared" si="47"/>
        <v/>
      </c>
      <c r="N166" s="127" t="str">
        <f t="shared" si="48"/>
        <v/>
      </c>
      <c r="O166" s="127" t="str">
        <f t="shared" si="49"/>
        <v/>
      </c>
      <c r="P166" s="127" t="str">
        <f t="shared" si="50"/>
        <v/>
      </c>
      <c r="Q166" s="128" t="str">
        <f t="shared" si="51"/>
        <v/>
      </c>
      <c r="R166" s="129">
        <f t="shared" ca="1" si="52"/>
        <v>0</v>
      </c>
      <c r="S166" s="129" t="str">
        <f t="shared" si="53"/>
        <v/>
      </c>
    </row>
    <row r="167" spans="2:19" x14ac:dyDescent="0.25">
      <c r="B167" s="82" t="str">
        <f t="shared" si="45"/>
        <v/>
      </c>
      <c r="C167" s="93"/>
      <c r="D167" s="10"/>
      <c r="E167" s="10"/>
      <c r="F167" s="96"/>
      <c r="G167" s="98"/>
      <c r="H167" s="98"/>
      <c r="I167" s="98"/>
      <c r="J167" s="98"/>
      <c r="K167" s="98"/>
      <c r="L167" s="127" t="str">
        <f t="shared" si="46"/>
        <v/>
      </c>
      <c r="M167" s="127" t="str">
        <f t="shared" si="47"/>
        <v/>
      </c>
      <c r="N167" s="127" t="str">
        <f t="shared" si="48"/>
        <v/>
      </c>
      <c r="O167" s="127" t="str">
        <f t="shared" si="49"/>
        <v/>
      </c>
      <c r="P167" s="127" t="str">
        <f t="shared" si="50"/>
        <v/>
      </c>
      <c r="Q167" s="128" t="str">
        <f t="shared" si="51"/>
        <v/>
      </c>
      <c r="R167" s="129">
        <f t="shared" ca="1" si="52"/>
        <v>0</v>
      </c>
      <c r="S167" s="129" t="str">
        <f t="shared" si="53"/>
        <v/>
      </c>
    </row>
    <row r="168" spans="2:19" x14ac:dyDescent="0.25">
      <c r="B168" s="82" t="str">
        <f t="shared" si="45"/>
        <v/>
      </c>
      <c r="C168" s="93"/>
      <c r="D168" s="10"/>
      <c r="E168" s="10"/>
      <c r="F168" s="96"/>
      <c r="G168" s="98"/>
      <c r="H168" s="98"/>
      <c r="I168" s="98"/>
      <c r="J168" s="98"/>
      <c r="K168" s="98"/>
      <c r="L168" s="127" t="str">
        <f t="shared" si="46"/>
        <v/>
      </c>
      <c r="M168" s="127" t="str">
        <f t="shared" si="47"/>
        <v/>
      </c>
      <c r="N168" s="127" t="str">
        <f t="shared" si="48"/>
        <v/>
      </c>
      <c r="O168" s="127" t="str">
        <f t="shared" si="49"/>
        <v/>
      </c>
      <c r="P168" s="127" t="str">
        <f t="shared" si="50"/>
        <v/>
      </c>
      <c r="Q168" s="128" t="str">
        <f t="shared" si="51"/>
        <v/>
      </c>
      <c r="R168" s="129">
        <f t="shared" ca="1" si="52"/>
        <v>0</v>
      </c>
      <c r="S168" s="129" t="str">
        <f t="shared" si="53"/>
        <v/>
      </c>
    </row>
    <row r="169" spans="2:19" x14ac:dyDescent="0.25">
      <c r="B169" s="82" t="str">
        <f t="shared" si="45"/>
        <v/>
      </c>
      <c r="C169" s="93"/>
      <c r="D169" s="10"/>
      <c r="E169" s="10"/>
      <c r="F169" s="96"/>
      <c r="G169" s="98"/>
      <c r="H169" s="98"/>
      <c r="I169" s="98"/>
      <c r="J169" s="98"/>
      <c r="K169" s="98"/>
      <c r="L169" s="127" t="str">
        <f t="shared" si="46"/>
        <v/>
      </c>
      <c r="M169" s="127" t="str">
        <f t="shared" si="47"/>
        <v/>
      </c>
      <c r="N169" s="127" t="str">
        <f t="shared" si="48"/>
        <v/>
      </c>
      <c r="O169" s="127" t="str">
        <f t="shared" si="49"/>
        <v/>
      </c>
      <c r="P169" s="127" t="str">
        <f t="shared" si="50"/>
        <v/>
      </c>
      <c r="Q169" s="128" t="str">
        <f t="shared" si="51"/>
        <v/>
      </c>
      <c r="R169" s="129">
        <f t="shared" ca="1" si="52"/>
        <v>0</v>
      </c>
      <c r="S169" s="129" t="str">
        <f t="shared" si="53"/>
        <v/>
      </c>
    </row>
    <row r="170" spans="2:19" x14ac:dyDescent="0.25">
      <c r="B170" s="83" t="str">
        <f t="shared" si="45"/>
        <v/>
      </c>
      <c r="C170" s="93"/>
      <c r="D170" s="10"/>
      <c r="E170" s="10"/>
      <c r="F170" s="96"/>
      <c r="G170" s="98"/>
      <c r="H170" s="98"/>
      <c r="I170" s="98"/>
      <c r="J170" s="98"/>
      <c r="K170" s="98"/>
      <c r="L170" s="127" t="str">
        <f t="shared" si="46"/>
        <v/>
      </c>
      <c r="M170" s="127" t="str">
        <f t="shared" si="47"/>
        <v/>
      </c>
      <c r="N170" s="127" t="str">
        <f t="shared" si="48"/>
        <v/>
      </c>
      <c r="O170" s="127" t="str">
        <f t="shared" si="49"/>
        <v/>
      </c>
      <c r="P170" s="127" t="str">
        <f t="shared" si="50"/>
        <v/>
      </c>
      <c r="Q170" s="128" t="str">
        <f t="shared" si="51"/>
        <v/>
      </c>
      <c r="R170" s="129">
        <f t="shared" ca="1" si="52"/>
        <v>0</v>
      </c>
      <c r="S170" s="129" t="str">
        <f t="shared" si="53"/>
        <v/>
      </c>
    </row>
    <row r="171" spans="2:19" x14ac:dyDescent="0.25">
      <c r="B171" s="83" t="str">
        <f t="shared" si="45"/>
        <v/>
      </c>
      <c r="C171" s="93"/>
      <c r="D171" s="10"/>
      <c r="E171" s="10"/>
      <c r="F171" s="96"/>
      <c r="G171" s="98"/>
      <c r="H171" s="98"/>
      <c r="I171" s="98"/>
      <c r="J171" s="98"/>
      <c r="K171" s="98"/>
      <c r="L171" s="127" t="str">
        <f t="shared" si="46"/>
        <v/>
      </c>
      <c r="M171" s="127" t="str">
        <f t="shared" si="47"/>
        <v/>
      </c>
      <c r="N171" s="127" t="str">
        <f t="shared" si="48"/>
        <v/>
      </c>
      <c r="O171" s="127" t="str">
        <f t="shared" si="49"/>
        <v/>
      </c>
      <c r="P171" s="127" t="str">
        <f t="shared" si="50"/>
        <v/>
      </c>
      <c r="Q171" s="128" t="str">
        <f t="shared" si="51"/>
        <v/>
      </c>
      <c r="R171" s="129">
        <f t="shared" ca="1" si="52"/>
        <v>0</v>
      </c>
      <c r="S171" s="129" t="str">
        <f t="shared" si="53"/>
        <v/>
      </c>
    </row>
    <row r="172" spans="2:19" x14ac:dyDescent="0.25">
      <c r="B172" s="83" t="str">
        <f t="shared" si="45"/>
        <v/>
      </c>
      <c r="C172" s="93"/>
      <c r="D172" s="10"/>
      <c r="E172" s="10"/>
      <c r="F172" s="96"/>
      <c r="G172" s="98"/>
      <c r="H172" s="98"/>
      <c r="I172" s="98"/>
      <c r="J172" s="98"/>
      <c r="K172" s="98"/>
      <c r="L172" s="127" t="str">
        <f t="shared" si="46"/>
        <v/>
      </c>
      <c r="M172" s="127" t="str">
        <f t="shared" si="47"/>
        <v/>
      </c>
      <c r="N172" s="127" t="str">
        <f t="shared" si="48"/>
        <v/>
      </c>
      <c r="O172" s="127" t="str">
        <f t="shared" si="49"/>
        <v/>
      </c>
      <c r="P172" s="127" t="str">
        <f t="shared" si="50"/>
        <v/>
      </c>
      <c r="Q172" s="128" t="str">
        <f t="shared" si="51"/>
        <v/>
      </c>
      <c r="R172" s="129">
        <f t="shared" ca="1" si="52"/>
        <v>0</v>
      </c>
      <c r="S172" s="129" t="str">
        <f t="shared" si="53"/>
        <v/>
      </c>
    </row>
  </sheetData>
  <mergeCells count="2">
    <mergeCell ref="G1:K1"/>
    <mergeCell ref="V13:W13"/>
  </mergeCells>
  <conditionalFormatting sqref="X13">
    <cfRule type="containsText" dxfId="10" priority="1" operator="containsText" text="SUCCESS">
      <formula>NOT(ISERROR(SEARCH("SUCCESS",X13)))</formula>
    </cfRule>
    <cfRule type="containsText" dxfId="9" priority="2" operator="containsText" text="ERROR OCCURRED">
      <formula>NOT(ISERROR(SEARCH("ERROR OCCURRED",X13)))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E37-AC2D-4B55-8354-2ABEAECBB3AA}">
  <sheetPr>
    <tabColor theme="9" tint="-0.249977111117893"/>
  </sheetPr>
  <dimension ref="B1:L66"/>
  <sheetViews>
    <sheetView workbookViewId="0">
      <selection activeCell="K1" sqref="K1"/>
    </sheetView>
  </sheetViews>
  <sheetFormatPr defaultRowHeight="15" x14ac:dyDescent="0.25"/>
  <cols>
    <col min="2" max="2" width="23.42578125" customWidth="1"/>
    <col min="3" max="3" width="20.5703125" bestFit="1" customWidth="1"/>
    <col min="4" max="4" width="18.7109375" bestFit="1" customWidth="1"/>
    <col min="6" max="6" width="7.7109375" style="1" customWidth="1"/>
    <col min="7" max="7" width="28.5703125" style="1" customWidth="1"/>
    <col min="8" max="8" width="10.85546875" style="1" customWidth="1"/>
    <col min="9" max="9" width="9.140625" style="1"/>
    <col min="10" max="10" width="15.28515625" style="1" customWidth="1"/>
    <col min="11" max="11" width="16.42578125" style="108" customWidth="1"/>
    <col min="12" max="12" width="16" style="1" customWidth="1"/>
  </cols>
  <sheetData>
    <row r="1" spans="2:12" ht="18.75" customHeight="1" x14ac:dyDescent="0.25">
      <c r="F1" s="161" t="s">
        <v>237</v>
      </c>
      <c r="G1" s="161"/>
      <c r="H1" s="161"/>
      <c r="I1" s="162">
        <f>INDEX(B4:D9,MATCH(K1,B4:B9,0),2)</f>
        <v>0</v>
      </c>
      <c r="J1" s="162"/>
      <c r="K1" s="101">
        <v>5</v>
      </c>
    </row>
    <row r="2" spans="2:12" x14ac:dyDescent="0.25">
      <c r="F2" s="78" t="s">
        <v>26</v>
      </c>
      <c r="G2" s="102" t="s">
        <v>127</v>
      </c>
      <c r="H2" s="102" t="s">
        <v>128</v>
      </c>
      <c r="I2" s="102" t="s">
        <v>129</v>
      </c>
      <c r="J2" s="102" t="s">
        <v>238</v>
      </c>
      <c r="K2" s="102" t="s">
        <v>232</v>
      </c>
    </row>
    <row r="3" spans="2:12" x14ac:dyDescent="0.25">
      <c r="B3" s="76" t="s">
        <v>226</v>
      </c>
      <c r="C3" s="76" t="s">
        <v>227</v>
      </c>
      <c r="D3" s="77" t="s">
        <v>228</v>
      </c>
      <c r="F3" s="103" t="str">
        <f>IF(+I1&gt;0,1,"")</f>
        <v/>
      </c>
      <c r="G3" s="10" t="str">
        <f>IFERROR(INDEX('BID EVA'!$B$3:$S$1048576,(MATCH($K$1,'BID EVA'!$B$3:$B$1048576,0)+$F3-1),MATCH(G$2,'BID EVA'!B$2:F$2,0)),"")</f>
        <v/>
      </c>
      <c r="H3" s="10" t="str">
        <f>IFERROR(INDEX('BID EVA'!$B$3:$S$1048576,(MATCH($K$1,'BID EVA'!$B$3:$B$1048576,0)+$F3-1),MATCH(H$2,'BID EVA'!B$2:F$2,0)),"")</f>
        <v/>
      </c>
      <c r="I3" s="10" t="str">
        <f>IFERROR(INDEX('BID EVA'!$B$3:$S$1048576,(MATCH($K$1,'BID EVA'!$B$3:$B$1048576,0)+$F3-1),MATCH(I$2,'BID EVA'!B$2:F$2,0)),"")</f>
        <v/>
      </c>
      <c r="J3" s="31" t="str">
        <f>IFERROR(INDEX('BID EVA'!$B$3:$S$1048576,(MATCH($K$1,'BID EVA'!$B$3:$B$1048576,0)+$F3-1),MATCH($K$1,'BID EVA'!B$2:S$2,0)),"")</f>
        <v/>
      </c>
      <c r="K3" s="84" t="str">
        <f>IFERROR(IF(AND(ISNUMBER(J3),ISNUMBER(I3)),TEXT((I3*J3),"#,###.00"),IF(ISNUMBER(I3),TEXT((I3*_xlfn.NUMBERVALUE(LEFT(J3,(FIND("(",J3)-2)))),"#,###.00"),IF(ISNUMBER(J3),TEXT((J3*_xlfn.NUMBERVALUE(LEFT(I3,(FIND(" ",I3)-1)))),"#,###.00"),TEXT((_xlfn.NUMBERVALUE(LEFT(J3,(FIND("(",J3)-2)))*_xlfn.NUMBERVALUE(LEFT(I3,(FIND(" ",I3)-1)))),"#,###.00")))),"")</f>
        <v/>
      </c>
      <c r="L3" s="9" t="str">
        <f>IFERROR(IF(AND(ISNUMBER(J3),ISNUMBER(I3)),TEXT((I3*J3),"#,###.00"),IF(ISNUMBER(I3),TEXT((I3*_xlfn.NUMBERVALUE(LEFT(J3,(FIND("(",J3)-2)))),"#,###.00"),IF(ISNUMBER(J3),TEXT((J3*_xlfn.NUMBERVALUE(LEFT(I3,(FIND(" ",I3)-1)))),"#,###.00"),TEXT((_xlfn.NUMBERVALUE(LEFT(J3,(FIND("(",J3)-2)))*_xlfn.NUMBERVALUE(LEFT(I3,(FIND(" ",I3)-1)))),"#,###.00")))),"")</f>
        <v/>
      </c>
    </row>
    <row r="4" spans="2:12" x14ac:dyDescent="0.25">
      <c r="B4" s="76">
        <v>1</v>
      </c>
      <c r="C4" s="80">
        <f>COUNTIF('BID EVA'!B$3:B$1048576,'BID EVA SUMMARY'!B4)</f>
        <v>13</v>
      </c>
      <c r="D4" s="104">
        <f>SUMIF('BID EVA'!B$3:B$1048576,'BID EVA SUMMARY'!B4,'BID EVA'!S$3:S$1048576)</f>
        <v>72815</v>
      </c>
      <c r="F4" s="103" t="str">
        <f>IF(F3&lt;I$1,(F3+1),"")</f>
        <v/>
      </c>
      <c r="G4" s="10" t="str">
        <f>IFERROR(INDEX('BID EVA'!$B$3:$S$1048576,(MATCH($K$1,'BID EVA'!$B$3:$B$1048576,0)+$F4-1),MATCH(G$2,'BID EVA'!B$2:F$2,0)),"")</f>
        <v/>
      </c>
      <c r="H4" s="10" t="str">
        <f>IFERROR(INDEX('BID EVA'!$B$3:$S$1048576,(MATCH($K$1,'BID EVA'!$B$3:$B$1048576,0)+$F4-1),MATCH(H$2,'BID EVA'!B$2:F$2,0)),"")</f>
        <v/>
      </c>
      <c r="I4" s="10" t="str">
        <f>IFERROR(INDEX('BID EVA'!$B$3:$S$1048576,(MATCH($K$1,'BID EVA'!$B$3:$B$1048576,0)+$F4-1),MATCH(I$2,'BID EVA'!B$2:F$2,0)),"")</f>
        <v/>
      </c>
      <c r="J4" s="31" t="str">
        <f>IFERROR(INDEX('BID EVA'!$B$3:$S$1048576,(MATCH($K$1,'BID EVA'!$B$3:$B$1048576,0)+$F4-1),MATCH($K$1,'BID EVA'!B$2:S$2,0)),"")</f>
        <v/>
      </c>
      <c r="K4" s="84" t="str">
        <f t="shared" ref="K4:K65" si="0">IFERROR(IF(AND(ISNUMBER(J4),ISNUMBER(I4)),TEXT((I4*J4),"#,###.00"),IF(ISNUMBER(I4),TEXT((I4*_xlfn.NUMBERVALUE(LEFT(J4,(FIND("(",J4)-2)))),"#,###.00"),IF(ISNUMBER(J4),TEXT((J4*_xlfn.NUMBERVALUE(LEFT(I4,(FIND(" ",I4)-1)))),"#,###.00"),TEXT((_xlfn.NUMBERVALUE(LEFT(J4,(FIND("(",J4)-2)))*_xlfn.NUMBERVALUE(LEFT(I4,(FIND(" ",I4)-1)))),"#,###.00")))),"")</f>
        <v/>
      </c>
    </row>
    <row r="5" spans="2:12" x14ac:dyDescent="0.25">
      <c r="B5" s="76">
        <v>2</v>
      </c>
      <c r="C5" s="80">
        <f>COUNTIF('BID EVA'!B$3:B$1048576,'BID EVA SUMMARY'!B5)</f>
        <v>20</v>
      </c>
      <c r="D5" s="104">
        <f>SUMIF('BID EVA'!B$3:B$1048576,'BID EVA SUMMARY'!B5,'BID EVA'!S$3:S$1048576)</f>
        <v>83276</v>
      </c>
      <c r="F5" s="103" t="str">
        <f t="shared" ref="F5:F65" si="1">IF(F4&lt;I$1,(F4+1),"")</f>
        <v/>
      </c>
      <c r="G5" s="10" t="str">
        <f>IFERROR(INDEX('BID EVA'!$B$3:$S$1048576,(MATCH($K$1,'BID EVA'!$B$3:$B$1048576,0)+$F5-1),MATCH(G$2,'BID EVA'!B$2:F$2,0)),"")</f>
        <v/>
      </c>
      <c r="H5" s="10" t="str">
        <f>IFERROR(INDEX('BID EVA'!$B$3:$S$1048576,(MATCH($K$1,'BID EVA'!$B$3:$B$1048576,0)+$F5-1),MATCH(H$2,'BID EVA'!B$2:F$2,0)),"")</f>
        <v/>
      </c>
      <c r="I5" s="10" t="str">
        <f>IFERROR(INDEX('BID EVA'!$B$3:$S$1048576,(MATCH($K$1,'BID EVA'!$B$3:$B$1048576,0)+$F5-1),MATCH(I$2,'BID EVA'!B$2:F$2,0)),"")</f>
        <v/>
      </c>
      <c r="J5" s="31" t="str">
        <f>IFERROR(INDEX('BID EVA'!$B$3:$S$1048576,(MATCH($K$1,'BID EVA'!$B$3:$B$1048576,0)+$F5-1),MATCH($K$1,'BID EVA'!B$2:S$2,0)),"")</f>
        <v/>
      </c>
      <c r="K5" s="84" t="str">
        <f t="shared" si="0"/>
        <v/>
      </c>
    </row>
    <row r="6" spans="2:12" x14ac:dyDescent="0.25">
      <c r="B6" s="76">
        <v>3</v>
      </c>
      <c r="C6" s="80">
        <f>COUNTIF('BID EVA'!B$3:B$1048576,'BID EVA SUMMARY'!B6)</f>
        <v>5</v>
      </c>
      <c r="D6" s="104">
        <f>SUMIF('BID EVA'!B$3:B$1048576,'BID EVA SUMMARY'!B6,'BID EVA'!S$3:S$1048576)</f>
        <v>55870</v>
      </c>
      <c r="F6" s="103" t="str">
        <f t="shared" si="1"/>
        <v/>
      </c>
      <c r="G6" s="10" t="str">
        <f>IFERROR(INDEX('BID EVA'!$B$3:$S$1048576,(MATCH($K$1,'BID EVA'!$B$3:$B$1048576,0)+$F6-1),MATCH(G$2,'BID EVA'!B$2:F$2,0)),"")</f>
        <v/>
      </c>
      <c r="H6" s="10" t="str">
        <f>IFERROR(INDEX('BID EVA'!$B$3:$S$1048576,(MATCH($K$1,'BID EVA'!$B$3:$B$1048576,0)+$F6-1),MATCH(H$2,'BID EVA'!B$2:F$2,0)),"")</f>
        <v/>
      </c>
      <c r="I6" s="10" t="str">
        <f>IFERROR(INDEX('BID EVA'!$B$3:$S$1048576,(MATCH($K$1,'BID EVA'!$B$3:$B$1048576,0)+$F6-1),MATCH(I$2,'BID EVA'!B$2:F$2,0)),"")</f>
        <v/>
      </c>
      <c r="J6" s="31" t="str">
        <f>IFERROR(INDEX('BID EVA'!$B$3:$S$1048576,(MATCH($K$1,'BID EVA'!$B$3:$B$1048576,0)+$F6-1),MATCH($K$1,'BID EVA'!B$2:S$2,0)),"")</f>
        <v/>
      </c>
      <c r="K6" s="84" t="str">
        <f t="shared" si="0"/>
        <v/>
      </c>
    </row>
    <row r="7" spans="2:12" x14ac:dyDescent="0.25">
      <c r="B7" s="76">
        <v>4</v>
      </c>
      <c r="C7" s="80">
        <f>COUNTIF('BID EVA'!B$3:B$1048576,'BID EVA SUMMARY'!B7)</f>
        <v>0</v>
      </c>
      <c r="D7" s="104">
        <f>SUMIF('BID EVA'!B$3:B$1048576,'BID EVA SUMMARY'!B7,'BID EVA'!S$3:S$1048576)</f>
        <v>0</v>
      </c>
      <c r="F7" s="103" t="str">
        <f t="shared" si="1"/>
        <v/>
      </c>
      <c r="G7" s="10" t="str">
        <f>IFERROR(INDEX('BID EVA'!$B$3:$S$1048576,(MATCH($K$1,'BID EVA'!$B$3:$B$1048576,0)+$F7-1),MATCH(G$2,'BID EVA'!B$2:F$2,0)),"")</f>
        <v/>
      </c>
      <c r="H7" s="10" t="str">
        <f>IFERROR(INDEX('BID EVA'!$B$3:$S$1048576,(MATCH($K$1,'BID EVA'!$B$3:$B$1048576,0)+$F7-1),MATCH(H$2,'BID EVA'!B$2:F$2,0)),"")</f>
        <v/>
      </c>
      <c r="I7" s="10" t="str">
        <f>IFERROR(INDEX('BID EVA'!$B$3:$S$1048576,(MATCH($K$1,'BID EVA'!$B$3:$B$1048576,0)+$F7-1),MATCH(I$2,'BID EVA'!B$2:F$2,0)),"")</f>
        <v/>
      </c>
      <c r="J7" s="31" t="str">
        <f>IFERROR(INDEX('BID EVA'!$B$3:$S$1048576,(MATCH($K$1,'BID EVA'!$B$3:$B$1048576,0)+$F7-1),MATCH($K$1,'BID EVA'!B$2:S$2,0)),"")</f>
        <v/>
      </c>
      <c r="K7" s="84" t="str">
        <f t="shared" si="0"/>
        <v/>
      </c>
    </row>
    <row r="8" spans="2:12" x14ac:dyDescent="0.25">
      <c r="B8" s="76">
        <v>5</v>
      </c>
      <c r="C8" s="80">
        <f>COUNTIF('BID EVA'!B$3:B$1048576,'BID EVA SUMMARY'!B8)</f>
        <v>0</v>
      </c>
      <c r="D8" s="104">
        <f>SUMIF('BID EVA'!B$3:B$1048576,'BID EVA SUMMARY'!B8,'BID EVA'!S$3:S$1048576)</f>
        <v>0</v>
      </c>
      <c r="F8" s="103" t="str">
        <f t="shared" si="1"/>
        <v/>
      </c>
      <c r="G8" s="10" t="str">
        <f>IFERROR(INDEX('BID EVA'!$B$3:$S$1048576,(MATCH($K$1,'BID EVA'!$B$3:$B$1048576,0)+$F8-1),MATCH(G$2,'BID EVA'!B$2:F$2,0)),"")</f>
        <v/>
      </c>
      <c r="H8" s="10" t="str">
        <f>IFERROR(INDEX('BID EVA'!$B$3:$S$1048576,(MATCH($K$1,'BID EVA'!$B$3:$B$1048576,0)+$F8-1),MATCH(H$2,'BID EVA'!B$2:F$2,0)),"")</f>
        <v/>
      </c>
      <c r="I8" s="10" t="str">
        <f>IFERROR(INDEX('BID EVA'!$B$3:$S$1048576,(MATCH($K$1,'BID EVA'!$B$3:$B$1048576,0)+$F8-1),MATCH(I$2,'BID EVA'!B$2:F$2,0)),"")</f>
        <v/>
      </c>
      <c r="J8" s="31" t="str">
        <f>IFERROR(INDEX('BID EVA'!$B$3:$S$1048576,(MATCH($K$1,'BID EVA'!$B$3:$B$1048576,0)+$F8-1),MATCH($K$1,'BID EVA'!B$2:S$2,0)),"")</f>
        <v/>
      </c>
      <c r="K8" s="84" t="str">
        <f t="shared" si="0"/>
        <v/>
      </c>
    </row>
    <row r="9" spans="2:12" x14ac:dyDescent="0.25">
      <c r="B9" s="105"/>
      <c r="C9" s="43"/>
      <c r="D9" s="106"/>
      <c r="F9" s="103" t="str">
        <f t="shared" si="1"/>
        <v/>
      </c>
      <c r="G9" s="10" t="str">
        <f>IFERROR(INDEX('BID EVA'!$B$3:$S$1048576,(MATCH($K$1,'BID EVA'!$B$3:$B$1048576,0)+$F9-1),MATCH(G$2,'BID EVA'!B$2:F$2,0)),"")</f>
        <v/>
      </c>
      <c r="H9" s="10" t="str">
        <f>IFERROR(INDEX('BID EVA'!$B$3:$S$1048576,(MATCH($K$1,'BID EVA'!$B$3:$B$1048576,0)+$F9-1),MATCH(H$2,'BID EVA'!B$2:F$2,0)),"")</f>
        <v/>
      </c>
      <c r="I9" s="10" t="str">
        <f>IFERROR(INDEX('BID EVA'!$B$3:$S$1048576,(MATCH($K$1,'BID EVA'!$B$3:$B$1048576,0)+$F9-1),MATCH(I$2,'BID EVA'!B$2:F$2,0)),"")</f>
        <v/>
      </c>
      <c r="J9" s="31" t="str">
        <f>IFERROR(INDEX('BID EVA'!$B$3:$S$1048576,(MATCH($K$1,'BID EVA'!$B$3:$B$1048576,0)+$F9-1),MATCH($K$1,'BID EVA'!B$2:S$2,0)),"")</f>
        <v/>
      </c>
      <c r="K9" s="84" t="str">
        <f>IFERROR(IF(AND(ISNUMBER(J9),ISNUMBER(I9)),TEXT((I9*J9),"#,###.00"),IF(ISNUMBER(I9),TEXT((I9*_xlfn.NUMBERVALUE(LEFT(J9,(FIND("(",J9)-2)))),"#,###.00"),IF(ISNUMBER(J9),TEXT((J9*_xlfn.NUMBERVALUE(LEFT(I9,(FIND(" ",I9)-1)))),"#,###.00"),TEXT((_xlfn.NUMBERVALUE(LEFT(J9,(FIND("(",J9)-2)))*_xlfn.NUMBERVALUE(LEFT(I9,(FIND(" ",I9)-1)))),"#,###.00")))),"")</f>
        <v/>
      </c>
    </row>
    <row r="10" spans="2:12" x14ac:dyDescent="0.25">
      <c r="B10" s="85" t="s">
        <v>233</v>
      </c>
      <c r="C10" s="85"/>
      <c r="D10" s="86">
        <f>SUM(D4:D8)</f>
        <v>211961</v>
      </c>
      <c r="F10" s="103" t="str">
        <f t="shared" si="1"/>
        <v/>
      </c>
      <c r="G10" s="10" t="str">
        <f>IFERROR(INDEX('BID EVA'!$B$3:$S$1048576,(MATCH($K$1,'BID EVA'!$B$3:$B$1048576,0)+$F10-1),MATCH(G$2,'BID EVA'!B$2:F$2,0)),"")</f>
        <v/>
      </c>
      <c r="H10" s="10" t="str">
        <f>IFERROR(INDEX('BID EVA'!$B$3:$S$1048576,(MATCH($K$1,'BID EVA'!$B$3:$B$1048576,0)+$F10-1),MATCH(H$2,'BID EVA'!B$2:F$2,0)),"")</f>
        <v/>
      </c>
      <c r="I10" s="10" t="str">
        <f>IFERROR(INDEX('BID EVA'!$B$3:$S$1048576,(MATCH($K$1,'BID EVA'!$B$3:$B$1048576,0)+$F10-1),MATCH(I$2,'BID EVA'!B$2:F$2,0)),"")</f>
        <v/>
      </c>
      <c r="J10" s="31" t="str">
        <f>IFERROR(INDEX('BID EVA'!$B$3:$S$1048576,(MATCH($K$1,'BID EVA'!$B$3:$B$1048576,0)+$F10-1),MATCH($K$1,'BID EVA'!B$2:S$2,0)),"")</f>
        <v/>
      </c>
      <c r="K10" s="84" t="str">
        <f t="shared" si="0"/>
        <v/>
      </c>
    </row>
    <row r="11" spans="2:12" x14ac:dyDescent="0.25">
      <c r="F11" s="103" t="str">
        <f t="shared" si="1"/>
        <v/>
      </c>
      <c r="G11" s="10" t="str">
        <f>IFERROR(INDEX('BID EVA'!$B$3:$S$1048576,(MATCH($K$1,'BID EVA'!$B$3:$B$1048576,0)+$F11-1),MATCH(G$2,'BID EVA'!B$2:F$2,0)),"")</f>
        <v/>
      </c>
      <c r="H11" s="10" t="str">
        <f>IFERROR(INDEX('BID EVA'!$B$3:$S$1048576,(MATCH($K$1,'BID EVA'!$B$3:$B$1048576,0)+$F11-1),MATCH(H$2,'BID EVA'!B$2:F$2,0)),"")</f>
        <v/>
      </c>
      <c r="I11" s="10" t="str">
        <f>IFERROR(INDEX('BID EVA'!$B$3:$S$1048576,(MATCH($K$1,'BID EVA'!$B$3:$B$1048576,0)+$F11-1),MATCH(I$2,'BID EVA'!B$2:F$2,0)),"")</f>
        <v/>
      </c>
      <c r="J11" s="31" t="str">
        <f>IFERROR(INDEX('BID EVA'!$B$3:$S$1048576,(MATCH($K$1,'BID EVA'!$B$3:$B$1048576,0)+$F11-1),MATCH($K$1,'BID EVA'!B$2:S$2,0)),"")</f>
        <v/>
      </c>
      <c r="K11" s="84" t="str">
        <f t="shared" si="0"/>
        <v/>
      </c>
    </row>
    <row r="12" spans="2:12" x14ac:dyDescent="0.25">
      <c r="B12" s="88" t="s">
        <v>234</v>
      </c>
      <c r="C12" s="88"/>
      <c r="D12" s="48">
        <f>COUNTA('BID EVA'!D3:D1048576)</f>
        <v>38</v>
      </c>
      <c r="F12" s="103" t="str">
        <f t="shared" si="1"/>
        <v/>
      </c>
      <c r="G12" s="10" t="str">
        <f>IFERROR(INDEX('BID EVA'!$B$3:$S$1048576,(MATCH($K$1,'BID EVA'!$B$3:$B$1048576,0)+$F12-1),MATCH(G$2,'BID EVA'!B$2:F$2,0)),"")</f>
        <v/>
      </c>
      <c r="H12" s="10" t="str">
        <f>IFERROR(INDEX('BID EVA'!$B$3:$S$1048576,(MATCH($K$1,'BID EVA'!$B$3:$B$1048576,0)+$F12-1),MATCH(H$2,'BID EVA'!B$2:F$2,0)),"")</f>
        <v/>
      </c>
      <c r="I12" s="10" t="str">
        <f>IFERROR(INDEX('BID EVA'!$B$3:$S$1048576,(MATCH($K$1,'BID EVA'!$B$3:$B$1048576,0)+$F12-1),MATCH(I$2,'BID EVA'!B$2:F$2,0)),"")</f>
        <v/>
      </c>
      <c r="J12" s="31" t="str">
        <f>IFERROR(INDEX('BID EVA'!$B$3:$S$1048576,(MATCH($K$1,'BID EVA'!$B$3:$B$1048576,0)+$F12-1),MATCH($K$1,'BID EVA'!B$2:S$2,0)),"")</f>
        <v/>
      </c>
      <c r="K12" s="84" t="str">
        <f t="shared" si="0"/>
        <v/>
      </c>
    </row>
    <row r="13" spans="2:12" x14ac:dyDescent="0.25">
      <c r="B13" s="88" t="s">
        <v>227</v>
      </c>
      <c r="C13" s="88"/>
      <c r="D13" s="48">
        <f>COUNTIF('BID EVA'!S3:S1048576,"&gt;0")</f>
        <v>38</v>
      </c>
      <c r="F13" s="103" t="str">
        <f t="shared" si="1"/>
        <v/>
      </c>
      <c r="G13" s="10" t="str">
        <f>IFERROR(INDEX('BID EVA'!$B$3:$S$1048576,(MATCH($K$1,'BID EVA'!$B$3:$B$1048576,0)+$F13-1),MATCH(G$2,'BID EVA'!B$2:F$2,0)),"")</f>
        <v/>
      </c>
      <c r="H13" s="10" t="str">
        <f>IFERROR(INDEX('BID EVA'!$B$3:$S$1048576,(MATCH($K$1,'BID EVA'!$B$3:$B$1048576,0)+$F13-1),MATCH(H$2,'BID EVA'!B$2:F$2,0)),"")</f>
        <v/>
      </c>
      <c r="I13" s="10" t="str">
        <f>IFERROR(INDEX('BID EVA'!$B$3:$S$1048576,(MATCH($K$1,'BID EVA'!$B$3:$B$1048576,0)+$F13-1),MATCH(I$2,'BID EVA'!B$2:F$2,0)),"")</f>
        <v/>
      </c>
      <c r="J13" s="31" t="str">
        <f>IFERROR(INDEX('BID EVA'!$B$3:$S$1048576,(MATCH($K$1,'BID EVA'!$B$3:$B$1048576,0)+$F13-1),MATCH($K$1,'BID EVA'!B$2:S$2,0)),"")</f>
        <v/>
      </c>
      <c r="K13" s="84" t="str">
        <f t="shared" si="0"/>
        <v/>
      </c>
    </row>
    <row r="14" spans="2:12" x14ac:dyDescent="0.25">
      <c r="B14" s="88" t="s">
        <v>235</v>
      </c>
      <c r="C14" s="88"/>
      <c r="D14" s="48">
        <f>D12-D13</f>
        <v>0</v>
      </c>
      <c r="F14" s="103" t="str">
        <f t="shared" si="1"/>
        <v/>
      </c>
      <c r="G14" s="10" t="str">
        <f>IFERROR(INDEX('BID EVA'!$B$3:$S$1048576,(MATCH($K$1,'BID EVA'!$B$3:$B$1048576,0)+$F14-1),MATCH(G$2,'BID EVA'!B$2:F$2,0)),"")</f>
        <v/>
      </c>
      <c r="H14" s="10" t="str">
        <f>IFERROR(INDEX('BID EVA'!$B$3:$S$1048576,(MATCH($K$1,'BID EVA'!$B$3:$B$1048576,0)+$F14-1),MATCH(H$2,'BID EVA'!B$2:F$2,0)),"")</f>
        <v/>
      </c>
      <c r="I14" s="10" t="str">
        <f>IFERROR(INDEX('BID EVA'!$B$3:$S$1048576,(MATCH($K$1,'BID EVA'!$B$3:$B$1048576,0)+$F14-1),MATCH(I$2,'BID EVA'!B$2:F$2,0)),"")</f>
        <v/>
      </c>
      <c r="J14" s="31" t="str">
        <f>IFERROR(INDEX('BID EVA'!$B$3:$S$1048576,(MATCH($K$1,'BID EVA'!$B$3:$B$1048576,0)+$F14-1),MATCH($K$1,'BID EVA'!B$2:S$2,0)),"")</f>
        <v/>
      </c>
      <c r="K14" s="84" t="str">
        <f t="shared" si="0"/>
        <v/>
      </c>
    </row>
    <row r="15" spans="2:12" x14ac:dyDescent="0.25">
      <c r="F15" s="103" t="str">
        <f t="shared" si="1"/>
        <v/>
      </c>
      <c r="G15" s="10" t="str">
        <f>IFERROR(INDEX('BID EVA'!$B$3:$S$1048576,(MATCH($K$1,'BID EVA'!$B$3:$B$1048576,0)+$F15-1),MATCH(G$2,'BID EVA'!B$2:F$2,0)),"")</f>
        <v/>
      </c>
      <c r="H15" s="10" t="str">
        <f>IFERROR(INDEX('BID EVA'!$B$3:$S$1048576,(MATCH($K$1,'BID EVA'!$B$3:$B$1048576,0)+$F15-1),MATCH(H$2,'BID EVA'!B$2:F$2,0)),"")</f>
        <v/>
      </c>
      <c r="I15" s="10" t="str">
        <f>IFERROR(INDEX('BID EVA'!$B$3:$S$1048576,(MATCH($K$1,'BID EVA'!$B$3:$B$1048576,0)+$F15-1),MATCH(I$2,'BID EVA'!B$2:F$2,0)),"")</f>
        <v/>
      </c>
      <c r="J15" s="31" t="str">
        <f>IFERROR(INDEX('BID EVA'!$B$3:$S$1048576,(MATCH($K$1,'BID EVA'!$B$3:$B$1048576,0)+$F15-1),MATCH($K$1,'BID EVA'!B$2:S$2,0)),"")</f>
        <v/>
      </c>
      <c r="K15" s="84" t="str">
        <f t="shared" si="0"/>
        <v/>
      </c>
    </row>
    <row r="16" spans="2:12" ht="15.75" x14ac:dyDescent="0.25">
      <c r="B16" s="160" t="s">
        <v>236</v>
      </c>
      <c r="C16" s="160"/>
      <c r="D16" s="90" t="str">
        <f>IF(SUM(C4:C8)=D13,"SUCCESS","ERROR OCCURRED")</f>
        <v>SUCCESS</v>
      </c>
      <c r="F16" s="103" t="str">
        <f t="shared" si="1"/>
        <v/>
      </c>
      <c r="G16" s="10" t="str">
        <f>IFERROR(INDEX('BID EVA'!$B$3:$S$1048576,(MATCH($K$1,'BID EVA'!$B$3:$B$1048576,0)+$F16-1),MATCH(G$2,'BID EVA'!B$2:F$2,0)),"")</f>
        <v/>
      </c>
      <c r="H16" s="10" t="str">
        <f>IFERROR(INDEX('BID EVA'!$B$3:$S$1048576,(MATCH($K$1,'BID EVA'!$B$3:$B$1048576,0)+$F16-1),MATCH(H$2,'BID EVA'!B$2:F$2,0)),"")</f>
        <v/>
      </c>
      <c r="I16" s="10" t="str">
        <f>IFERROR(INDEX('BID EVA'!$B$3:$S$1048576,(MATCH($K$1,'BID EVA'!$B$3:$B$1048576,0)+$F16-1),MATCH(I$2,'BID EVA'!B$2:F$2,0)),"")</f>
        <v/>
      </c>
      <c r="J16" s="31" t="str">
        <f>IFERROR(INDEX('BID EVA'!$B$3:$S$1048576,(MATCH($K$1,'BID EVA'!$B$3:$B$1048576,0)+$F16-1),MATCH($K$1,'BID EVA'!B$2:S$2,0)),"")</f>
        <v/>
      </c>
      <c r="K16" s="84" t="str">
        <f t="shared" si="0"/>
        <v/>
      </c>
    </row>
    <row r="17" spans="6:11" x14ac:dyDescent="0.25">
      <c r="F17" s="103" t="str">
        <f t="shared" si="1"/>
        <v/>
      </c>
      <c r="G17" s="10" t="str">
        <f>IFERROR(INDEX('BID EVA'!$B$3:$S$1048576,(MATCH($K$1,'BID EVA'!$B$3:$B$1048576,0)+$F17-1),MATCH(G$2,'BID EVA'!B$2:F$2,0)),"")</f>
        <v/>
      </c>
      <c r="H17" s="10" t="str">
        <f>IFERROR(INDEX('BID EVA'!$B$3:$S$1048576,(MATCH($K$1,'BID EVA'!$B$3:$B$1048576,0)+$F17-1),MATCH(H$2,'BID EVA'!B$2:F$2,0)),"")</f>
        <v/>
      </c>
      <c r="I17" s="10" t="str">
        <f>IFERROR(INDEX('BID EVA'!$B$3:$S$1048576,(MATCH($K$1,'BID EVA'!$B$3:$B$1048576,0)+$F17-1),MATCH(I$2,'BID EVA'!B$2:F$2,0)),"")</f>
        <v/>
      </c>
      <c r="J17" s="31" t="str">
        <f>IFERROR(INDEX('BID EVA'!$B$3:$S$1048576,(MATCH($K$1,'BID EVA'!$B$3:$B$1048576,0)+$F17-1),MATCH($K$1,'BID EVA'!B$2:S$2,0)),"")</f>
        <v/>
      </c>
      <c r="K17" s="84" t="str">
        <f t="shared" si="0"/>
        <v/>
      </c>
    </row>
    <row r="18" spans="6:11" x14ac:dyDescent="0.25">
      <c r="F18" s="103" t="str">
        <f t="shared" si="1"/>
        <v/>
      </c>
      <c r="G18" s="10" t="str">
        <f>IFERROR(INDEX('BID EVA'!$B$3:$S$1048576,(MATCH($K$1,'BID EVA'!$B$3:$B$1048576,0)+$F18-1),MATCH(G$2,'BID EVA'!B$2:F$2,0)),"")</f>
        <v/>
      </c>
      <c r="H18" s="10" t="str">
        <f>IFERROR(INDEX('BID EVA'!$B$3:$S$1048576,(MATCH($K$1,'BID EVA'!$B$3:$B$1048576,0)+$F18-1),MATCH(H$2,'BID EVA'!B$2:F$2,0)),"")</f>
        <v/>
      </c>
      <c r="I18" s="10" t="str">
        <f>IFERROR(INDEX('BID EVA'!$B$3:$S$1048576,(MATCH($K$1,'BID EVA'!$B$3:$B$1048576,0)+$F18-1),MATCH(I$2,'BID EVA'!B$2:F$2,0)),"")</f>
        <v/>
      </c>
      <c r="J18" s="31" t="str">
        <f>IFERROR(INDEX('BID EVA'!$B$3:$S$1048576,(MATCH($K$1,'BID EVA'!$B$3:$B$1048576,0)+$F18-1),MATCH($K$1,'BID EVA'!B$2:S$2,0)),"")</f>
        <v/>
      </c>
      <c r="K18" s="84" t="str">
        <f t="shared" si="0"/>
        <v/>
      </c>
    </row>
    <row r="19" spans="6:11" x14ac:dyDescent="0.25">
      <c r="F19" s="103" t="str">
        <f t="shared" si="1"/>
        <v/>
      </c>
      <c r="G19" s="10" t="str">
        <f>IFERROR(INDEX('BID EVA'!$B$3:$S$1048576,(MATCH($K$1,'BID EVA'!$B$3:$B$1048576,0)+$F19-1),MATCH(G$2,'BID EVA'!B$2:F$2,0)),"")</f>
        <v/>
      </c>
      <c r="H19" s="10" t="str">
        <f>IFERROR(INDEX('BID EVA'!$B$3:$S$1048576,(MATCH($K$1,'BID EVA'!$B$3:$B$1048576,0)+$F19-1),MATCH(H$2,'BID EVA'!B$2:F$2,0)),"")</f>
        <v/>
      </c>
      <c r="I19" s="10" t="str">
        <f>IFERROR(INDEX('BID EVA'!$B$3:$S$1048576,(MATCH($K$1,'BID EVA'!$B$3:$B$1048576,0)+$F19-1),MATCH(I$2,'BID EVA'!B$2:F$2,0)),"")</f>
        <v/>
      </c>
      <c r="J19" s="31" t="str">
        <f>IFERROR(INDEX('BID EVA'!$B$3:$S$1048576,(MATCH($K$1,'BID EVA'!$B$3:$B$1048576,0)+$F19-1),MATCH($K$1,'BID EVA'!B$2:S$2,0)),"")</f>
        <v/>
      </c>
      <c r="K19" s="84" t="str">
        <f t="shared" si="0"/>
        <v/>
      </c>
    </row>
    <row r="20" spans="6:11" x14ac:dyDescent="0.25">
      <c r="F20" s="103" t="str">
        <f t="shared" si="1"/>
        <v/>
      </c>
      <c r="G20" s="10" t="str">
        <f>IFERROR(INDEX('BID EVA'!$B$3:$S$1048576,(MATCH($K$1,'BID EVA'!$B$3:$B$1048576,0)+$F20-1),MATCH(G$2,'BID EVA'!B$2:F$2,0)),"")</f>
        <v/>
      </c>
      <c r="H20" s="10" t="str">
        <f>IFERROR(INDEX('BID EVA'!$B$3:$S$1048576,(MATCH($K$1,'BID EVA'!$B$3:$B$1048576,0)+$F20-1),MATCH(H$2,'BID EVA'!B$2:F$2,0)),"")</f>
        <v/>
      </c>
      <c r="I20" s="10" t="str">
        <f>IFERROR(INDEX('BID EVA'!$B$3:$S$1048576,(MATCH($K$1,'BID EVA'!$B$3:$B$1048576,0)+$F20-1),MATCH(I$2,'BID EVA'!B$2:F$2,0)),"")</f>
        <v/>
      </c>
      <c r="J20" s="31" t="str">
        <f>IFERROR(INDEX('BID EVA'!$B$3:$S$1048576,(MATCH($K$1,'BID EVA'!$B$3:$B$1048576,0)+$F20-1),MATCH($K$1,'BID EVA'!B$2:S$2,0)),"")</f>
        <v/>
      </c>
      <c r="K20" s="84" t="str">
        <f t="shared" si="0"/>
        <v/>
      </c>
    </row>
    <row r="21" spans="6:11" x14ac:dyDescent="0.25">
      <c r="F21" s="103" t="str">
        <f t="shared" si="1"/>
        <v/>
      </c>
      <c r="G21" s="10" t="str">
        <f>IFERROR(INDEX('BID EVA'!$B$3:$S$1048576,(MATCH($K$1,'BID EVA'!$B$3:$B$1048576,0)+$F21-1),MATCH(G$2,'BID EVA'!B$2:F$2,0)),"")</f>
        <v/>
      </c>
      <c r="H21" s="10" t="str">
        <f>IFERROR(INDEX('BID EVA'!$B$3:$S$1048576,(MATCH($K$1,'BID EVA'!$B$3:$B$1048576,0)+$F21-1),MATCH(H$2,'BID EVA'!B$2:F$2,0)),"")</f>
        <v/>
      </c>
      <c r="I21" s="10" t="str">
        <f>IFERROR(INDEX('BID EVA'!$B$3:$S$1048576,(MATCH($K$1,'BID EVA'!$B$3:$B$1048576,0)+$F21-1),MATCH(I$2,'BID EVA'!B$2:F$2,0)),"")</f>
        <v/>
      </c>
      <c r="J21" s="31" t="str">
        <f>IFERROR(INDEX('BID EVA'!$B$3:$S$1048576,(MATCH($K$1,'BID EVA'!$B$3:$B$1048576,0)+$F21-1),MATCH($K$1,'BID EVA'!B$2:S$2,0)),"")</f>
        <v/>
      </c>
      <c r="K21" s="84" t="str">
        <f t="shared" si="0"/>
        <v/>
      </c>
    </row>
    <row r="22" spans="6:11" x14ac:dyDescent="0.25">
      <c r="F22" s="103" t="str">
        <f t="shared" si="1"/>
        <v/>
      </c>
      <c r="G22" s="10" t="str">
        <f>IFERROR(INDEX('BID EVA'!$B$3:$S$1048576,(MATCH($K$1,'BID EVA'!$B$3:$B$1048576,0)+$F22-1),MATCH(G$2,'BID EVA'!B$2:F$2,0)),"")</f>
        <v/>
      </c>
      <c r="H22" s="10" t="str">
        <f>IFERROR(INDEX('BID EVA'!$B$3:$S$1048576,(MATCH($K$1,'BID EVA'!$B$3:$B$1048576,0)+$F22-1),MATCH(H$2,'BID EVA'!B$2:F$2,0)),"")</f>
        <v/>
      </c>
      <c r="I22" s="10" t="str">
        <f>IFERROR(INDEX('BID EVA'!$B$3:$S$1048576,(MATCH($K$1,'BID EVA'!$B$3:$B$1048576,0)+$F22-1),MATCH(I$2,'BID EVA'!B$2:F$2,0)),"")</f>
        <v/>
      </c>
      <c r="J22" s="31" t="str">
        <f>IFERROR(INDEX('BID EVA'!$B$3:$S$1048576,(MATCH($K$1,'BID EVA'!$B$3:$B$1048576,0)+$F22-1),MATCH($K$1,'BID EVA'!B$2:S$2,0)),"")</f>
        <v/>
      </c>
      <c r="K22" s="84" t="str">
        <f t="shared" si="0"/>
        <v/>
      </c>
    </row>
    <row r="23" spans="6:11" x14ac:dyDescent="0.25">
      <c r="F23" s="103" t="str">
        <f t="shared" si="1"/>
        <v/>
      </c>
      <c r="G23" s="10" t="str">
        <f>IFERROR(INDEX('BID EVA'!$B$3:$S$1048576,(MATCH($K$1,'BID EVA'!$B$3:$B$1048576,0)+$F23-1),MATCH(G$2,'BID EVA'!B$2:F$2,0)),"")</f>
        <v/>
      </c>
      <c r="H23" s="10" t="str">
        <f>IFERROR(INDEX('BID EVA'!$B$3:$S$1048576,(MATCH($K$1,'BID EVA'!$B$3:$B$1048576,0)+$F23-1),MATCH(H$2,'BID EVA'!B$2:F$2,0)),"")</f>
        <v/>
      </c>
      <c r="I23" s="10" t="str">
        <f>IFERROR(INDEX('BID EVA'!$B$3:$S$1048576,(MATCH($K$1,'BID EVA'!$B$3:$B$1048576,0)+$F23-1),MATCH(I$2,'BID EVA'!B$2:F$2,0)),"")</f>
        <v/>
      </c>
      <c r="J23" s="31" t="str">
        <f>IFERROR(INDEX('BID EVA'!$B$3:$S$1048576,(MATCH($K$1,'BID EVA'!$B$3:$B$1048576,0)+$F23-1),MATCH($K$1,'BID EVA'!B$2:S$2,0)),"")</f>
        <v/>
      </c>
      <c r="K23" s="84" t="str">
        <f t="shared" si="0"/>
        <v/>
      </c>
    </row>
    <row r="24" spans="6:11" x14ac:dyDescent="0.25">
      <c r="F24" s="103" t="str">
        <f t="shared" si="1"/>
        <v/>
      </c>
      <c r="G24" s="10" t="str">
        <f>IFERROR(INDEX('BID EVA'!$B$3:$S$1048576,(MATCH($K$1,'BID EVA'!$B$3:$B$1048576,0)+$F24-1),MATCH(G$2,'BID EVA'!B$2:F$2,0)),"")</f>
        <v/>
      </c>
      <c r="H24" s="10" t="str">
        <f>IFERROR(INDEX('BID EVA'!$B$3:$S$1048576,(MATCH($K$1,'BID EVA'!$B$3:$B$1048576,0)+$F24-1),MATCH(H$2,'BID EVA'!B$2:F$2,0)),"")</f>
        <v/>
      </c>
      <c r="I24" s="10" t="str">
        <f>IFERROR(INDEX('BID EVA'!$B$3:$S$1048576,(MATCH($K$1,'BID EVA'!$B$3:$B$1048576,0)+$F24-1),MATCH(I$2,'BID EVA'!B$2:F$2,0)),"")</f>
        <v/>
      </c>
      <c r="J24" s="31" t="str">
        <f>IFERROR(INDEX('BID EVA'!$B$3:$S$1048576,(MATCH($K$1,'BID EVA'!$B$3:$B$1048576,0)+$F24-1),MATCH($K$1,'BID EVA'!B$2:S$2,0)),"")</f>
        <v/>
      </c>
      <c r="K24" s="84" t="str">
        <f t="shared" si="0"/>
        <v/>
      </c>
    </row>
    <row r="25" spans="6:11" x14ac:dyDescent="0.25">
      <c r="F25" s="103" t="str">
        <f t="shared" si="1"/>
        <v/>
      </c>
      <c r="G25" s="10" t="str">
        <f>IFERROR(INDEX('BID EVA'!$B$3:$S$1048576,(MATCH($K$1,'BID EVA'!$B$3:$B$1048576,0)+$F25-1),MATCH(G$2,'BID EVA'!B$2:F$2,0)),"")</f>
        <v/>
      </c>
      <c r="H25" s="10" t="str">
        <f>IFERROR(INDEX('BID EVA'!$B$3:$S$1048576,(MATCH($K$1,'BID EVA'!$B$3:$B$1048576,0)+$F25-1),MATCH(H$2,'BID EVA'!B$2:F$2,0)),"")</f>
        <v/>
      </c>
      <c r="I25" s="10" t="str">
        <f>IFERROR(INDEX('BID EVA'!$B$3:$S$1048576,(MATCH($K$1,'BID EVA'!$B$3:$B$1048576,0)+$F25-1),MATCH(I$2,'BID EVA'!B$2:F$2,0)),"")</f>
        <v/>
      </c>
      <c r="J25" s="31" t="str">
        <f>IFERROR(INDEX('BID EVA'!$B$3:$S$1048576,(MATCH($K$1,'BID EVA'!$B$3:$B$1048576,0)+$F25-1),MATCH($K$1,'BID EVA'!B$2:S$2,0)),"")</f>
        <v/>
      </c>
      <c r="K25" s="84" t="str">
        <f t="shared" si="0"/>
        <v/>
      </c>
    </row>
    <row r="26" spans="6:11" x14ac:dyDescent="0.25">
      <c r="F26" s="103" t="str">
        <f t="shared" si="1"/>
        <v/>
      </c>
      <c r="G26" s="10" t="str">
        <f>IFERROR(INDEX('BID EVA'!$B$3:$S$1048576,(MATCH($K$1,'BID EVA'!$B$3:$B$1048576,0)+$F26-1),MATCH(G$2,'BID EVA'!B$2:F$2,0)),"")</f>
        <v/>
      </c>
      <c r="H26" s="10" t="str">
        <f>IFERROR(INDEX('BID EVA'!$B$3:$S$1048576,(MATCH($K$1,'BID EVA'!$B$3:$B$1048576,0)+$F26-1),MATCH(H$2,'BID EVA'!B$2:F$2,0)),"")</f>
        <v/>
      </c>
      <c r="I26" s="10" t="str">
        <f>IFERROR(INDEX('BID EVA'!$B$3:$S$1048576,(MATCH($K$1,'BID EVA'!$B$3:$B$1048576,0)+$F26-1),MATCH(I$2,'BID EVA'!B$2:F$2,0)),"")</f>
        <v/>
      </c>
      <c r="J26" s="31" t="str">
        <f>IFERROR(INDEX('BID EVA'!$B$3:$S$1048576,(MATCH($K$1,'BID EVA'!$B$3:$B$1048576,0)+$F26-1),MATCH($K$1,'BID EVA'!B$2:S$2,0)),"")</f>
        <v/>
      </c>
      <c r="K26" s="84" t="str">
        <f t="shared" si="0"/>
        <v/>
      </c>
    </row>
    <row r="27" spans="6:11" x14ac:dyDescent="0.25">
      <c r="F27" s="103" t="str">
        <f t="shared" si="1"/>
        <v/>
      </c>
      <c r="G27" s="10" t="str">
        <f>IFERROR(INDEX('BID EVA'!$B$3:$S$1048576,(MATCH($K$1,'BID EVA'!$B$3:$B$1048576,0)+$F27-1),MATCH(G$2,'BID EVA'!B$2:F$2,0)),"")</f>
        <v/>
      </c>
      <c r="H27" s="10" t="str">
        <f>IFERROR(INDEX('BID EVA'!$B$3:$S$1048576,(MATCH($K$1,'BID EVA'!$B$3:$B$1048576,0)+$F27-1),MATCH(H$2,'BID EVA'!B$2:F$2,0)),"")</f>
        <v/>
      </c>
      <c r="I27" s="10" t="str">
        <f>IFERROR(INDEX('BID EVA'!$B$3:$S$1048576,(MATCH($K$1,'BID EVA'!$B$3:$B$1048576,0)+$F27-1),MATCH(I$2,'BID EVA'!B$2:F$2,0)),"")</f>
        <v/>
      </c>
      <c r="J27" s="31" t="str">
        <f>IFERROR(INDEX('BID EVA'!$B$3:$S$1048576,(MATCH($K$1,'BID EVA'!$B$3:$B$1048576,0)+$F27-1),MATCH($K$1,'BID EVA'!B$2:S$2,0)),"")</f>
        <v/>
      </c>
      <c r="K27" s="84" t="str">
        <f t="shared" si="0"/>
        <v/>
      </c>
    </row>
    <row r="28" spans="6:11" x14ac:dyDescent="0.25">
      <c r="F28" s="103" t="str">
        <f t="shared" si="1"/>
        <v/>
      </c>
      <c r="G28" s="10" t="str">
        <f>IFERROR(INDEX('BID EVA'!$B$3:$S$1048576,(MATCH($K$1,'BID EVA'!$B$3:$B$1048576,0)+$F28-1),MATCH(G$2,'BID EVA'!B$2:F$2,0)),"")</f>
        <v/>
      </c>
      <c r="H28" s="10" t="str">
        <f>IFERROR(INDEX('BID EVA'!$B$3:$S$1048576,(MATCH($K$1,'BID EVA'!$B$3:$B$1048576,0)+$F28-1),MATCH(H$2,'BID EVA'!B$2:F$2,0)),"")</f>
        <v/>
      </c>
      <c r="I28" s="10" t="str">
        <f>IFERROR(INDEX('BID EVA'!$B$3:$S$1048576,(MATCH($K$1,'BID EVA'!$B$3:$B$1048576,0)+$F28-1),MATCH(I$2,'BID EVA'!B$2:F$2,0)),"")</f>
        <v/>
      </c>
      <c r="J28" s="31" t="str">
        <f>IFERROR(INDEX('BID EVA'!$B$3:$S$1048576,(MATCH($K$1,'BID EVA'!$B$3:$B$1048576,0)+$F28-1),MATCH($K$1,'BID EVA'!B$2:S$2,0)),"")</f>
        <v/>
      </c>
      <c r="K28" s="84" t="str">
        <f t="shared" si="0"/>
        <v/>
      </c>
    </row>
    <row r="29" spans="6:11" x14ac:dyDescent="0.25">
      <c r="F29" s="103" t="str">
        <f t="shared" si="1"/>
        <v/>
      </c>
      <c r="G29" s="10" t="str">
        <f>IFERROR(INDEX('BID EVA'!$B$3:$S$1048576,(MATCH($K$1,'BID EVA'!$B$3:$B$1048576,0)+$F29-1),MATCH(G$2,'BID EVA'!B$2:F$2,0)),"")</f>
        <v/>
      </c>
      <c r="H29" s="10" t="str">
        <f>IFERROR(INDEX('BID EVA'!$B$3:$S$1048576,(MATCH($K$1,'BID EVA'!$B$3:$B$1048576,0)+$F29-1),MATCH(H$2,'BID EVA'!B$2:F$2,0)),"")</f>
        <v/>
      </c>
      <c r="I29" s="10" t="str">
        <f>IFERROR(INDEX('BID EVA'!$B$3:$S$1048576,(MATCH($K$1,'BID EVA'!$B$3:$B$1048576,0)+$F29-1),MATCH(I$2,'BID EVA'!B$2:F$2,0)),"")</f>
        <v/>
      </c>
      <c r="J29" s="31" t="str">
        <f>IFERROR(INDEX('BID EVA'!$B$3:$S$1048576,(MATCH($K$1,'BID EVA'!$B$3:$B$1048576,0)+$F29-1),MATCH($K$1,'BID EVA'!B$2:S$2,0)),"")</f>
        <v/>
      </c>
      <c r="K29" s="84" t="str">
        <f t="shared" si="0"/>
        <v/>
      </c>
    </row>
    <row r="30" spans="6:11" x14ac:dyDescent="0.25">
      <c r="F30" s="103" t="str">
        <f t="shared" si="1"/>
        <v/>
      </c>
      <c r="G30" s="10" t="str">
        <f>IFERROR(INDEX('BID EVA'!$B$3:$S$1048576,(MATCH($K$1,'BID EVA'!$B$3:$B$1048576,0)+$F30-1),MATCH(G$2,'BID EVA'!B$2:F$2,0)),"")</f>
        <v/>
      </c>
      <c r="H30" s="10" t="str">
        <f>IFERROR(INDEX('BID EVA'!$B$3:$S$1048576,(MATCH($K$1,'BID EVA'!$B$3:$B$1048576,0)+$F30-1),MATCH(H$2,'BID EVA'!B$2:F$2,0)),"")</f>
        <v/>
      </c>
      <c r="I30" s="10" t="str">
        <f>IFERROR(INDEX('BID EVA'!$B$3:$S$1048576,(MATCH($K$1,'BID EVA'!$B$3:$B$1048576,0)+$F30-1),MATCH(I$2,'BID EVA'!B$2:F$2,0)),"")</f>
        <v/>
      </c>
      <c r="J30" s="31" t="str">
        <f>IFERROR(INDEX('BID EVA'!$B$3:$S$1048576,(MATCH($K$1,'BID EVA'!$B$3:$B$1048576,0)+$F30-1),MATCH($K$1,'BID EVA'!B$2:S$2,0)),"")</f>
        <v/>
      </c>
      <c r="K30" s="84" t="str">
        <f t="shared" si="0"/>
        <v/>
      </c>
    </row>
    <row r="31" spans="6:11" x14ac:dyDescent="0.25">
      <c r="F31" s="103" t="str">
        <f t="shared" si="1"/>
        <v/>
      </c>
      <c r="G31" s="10" t="str">
        <f>IFERROR(INDEX('BID EVA'!$B$3:$S$1048576,(MATCH($K$1,'BID EVA'!$B$3:$B$1048576,0)+$F31-1),MATCH(G$2,'BID EVA'!B$2:F$2,0)),"")</f>
        <v/>
      </c>
      <c r="H31" s="10" t="str">
        <f>IFERROR(INDEX('BID EVA'!$B$3:$S$1048576,(MATCH($K$1,'BID EVA'!$B$3:$B$1048576,0)+$F31-1),MATCH(H$2,'BID EVA'!B$2:F$2,0)),"")</f>
        <v/>
      </c>
      <c r="I31" s="10" t="str">
        <f>IFERROR(INDEX('BID EVA'!$B$3:$S$1048576,(MATCH($K$1,'BID EVA'!$B$3:$B$1048576,0)+$F31-1),MATCH(I$2,'BID EVA'!B$2:F$2,0)),"")</f>
        <v/>
      </c>
      <c r="J31" s="31" t="str">
        <f>IFERROR(INDEX('BID EVA'!$B$3:$S$1048576,(MATCH($K$1,'BID EVA'!$B$3:$B$1048576,0)+$F31-1),MATCH($K$1,'BID EVA'!B$2:S$2,0)),"")</f>
        <v/>
      </c>
      <c r="K31" s="84" t="str">
        <f t="shared" si="0"/>
        <v/>
      </c>
    </row>
    <row r="32" spans="6:11" x14ac:dyDescent="0.25">
      <c r="F32" s="103" t="str">
        <f t="shared" si="1"/>
        <v/>
      </c>
      <c r="G32" s="10" t="str">
        <f>IFERROR(INDEX('BID EVA'!$B$3:$S$1048576,(MATCH($K$1,'BID EVA'!$B$3:$B$1048576,0)+$F32-1),MATCH(G$2,'BID EVA'!B$2:F$2,0)),"")</f>
        <v/>
      </c>
      <c r="H32" s="10" t="str">
        <f>IFERROR(INDEX('BID EVA'!$B$3:$S$1048576,(MATCH($K$1,'BID EVA'!$B$3:$B$1048576,0)+$F32-1),MATCH(H$2,'BID EVA'!B$2:F$2,0)),"")</f>
        <v/>
      </c>
      <c r="I32" s="10" t="str">
        <f>IFERROR(INDEX('BID EVA'!$B$3:$S$1048576,(MATCH($K$1,'BID EVA'!$B$3:$B$1048576,0)+$F32-1),MATCH(I$2,'BID EVA'!B$2:F$2,0)),"")</f>
        <v/>
      </c>
      <c r="J32" s="31" t="str">
        <f>IFERROR(INDEX('BID EVA'!$B$3:$S$1048576,(MATCH($K$1,'BID EVA'!$B$3:$B$1048576,0)+$F32-1),MATCH($K$1,'BID EVA'!B$2:S$2,0)),"")</f>
        <v/>
      </c>
      <c r="K32" s="84" t="str">
        <f t="shared" si="0"/>
        <v/>
      </c>
    </row>
    <row r="33" spans="6:11" x14ac:dyDescent="0.25">
      <c r="F33" s="103" t="str">
        <f t="shared" si="1"/>
        <v/>
      </c>
      <c r="G33" s="10" t="str">
        <f>IFERROR(INDEX('BID EVA'!$B$3:$S$1048576,(MATCH($K$1,'BID EVA'!$B$3:$B$1048576,0)+$F33-1),MATCH(G$2,'BID EVA'!B$2:F$2,0)),"")</f>
        <v/>
      </c>
      <c r="H33" s="10" t="str">
        <f>IFERROR(INDEX('BID EVA'!$B$3:$S$1048576,(MATCH($K$1,'BID EVA'!$B$3:$B$1048576,0)+$F33-1),MATCH(H$2,'BID EVA'!B$2:F$2,0)),"")</f>
        <v/>
      </c>
      <c r="I33" s="10" t="str">
        <f>IFERROR(INDEX('BID EVA'!$B$3:$S$1048576,(MATCH($K$1,'BID EVA'!$B$3:$B$1048576,0)+$F33-1),MATCH(I$2,'BID EVA'!B$2:F$2,0)),"")</f>
        <v/>
      </c>
      <c r="J33" s="31" t="str">
        <f>IFERROR(INDEX('BID EVA'!$B$3:$S$1048576,(MATCH($K$1,'BID EVA'!$B$3:$B$1048576,0)+$F33-1),MATCH($K$1,'BID EVA'!B$2:S$2,0)),"")</f>
        <v/>
      </c>
      <c r="K33" s="84" t="str">
        <f t="shared" si="0"/>
        <v/>
      </c>
    </row>
    <row r="34" spans="6:11" x14ac:dyDescent="0.25">
      <c r="F34" s="103" t="str">
        <f t="shared" si="1"/>
        <v/>
      </c>
      <c r="G34" s="10" t="str">
        <f>IFERROR(INDEX('BID EVA'!$B$3:$S$1048576,(MATCH($K$1,'BID EVA'!$B$3:$B$1048576,0)+$F34-1),MATCH(G$2,'BID EVA'!B$2:F$2,0)),"")</f>
        <v/>
      </c>
      <c r="H34" s="10" t="str">
        <f>IFERROR(INDEX('BID EVA'!$B$3:$S$1048576,(MATCH($K$1,'BID EVA'!$B$3:$B$1048576,0)+$F34-1),MATCH(H$2,'BID EVA'!B$2:F$2,0)),"")</f>
        <v/>
      </c>
      <c r="I34" s="10" t="str">
        <f>IFERROR(INDEX('BID EVA'!$B$3:$S$1048576,(MATCH($K$1,'BID EVA'!$B$3:$B$1048576,0)+$F34-1),MATCH(I$2,'BID EVA'!B$2:F$2,0)),"")</f>
        <v/>
      </c>
      <c r="J34" s="31" t="str">
        <f>IFERROR(INDEX('BID EVA'!$B$3:$S$1048576,(MATCH($K$1,'BID EVA'!$B$3:$B$1048576,0)+$F34-1),MATCH($K$1,'BID EVA'!B$2:S$2,0)),"")</f>
        <v/>
      </c>
      <c r="K34" s="84" t="str">
        <f t="shared" si="0"/>
        <v/>
      </c>
    </row>
    <row r="35" spans="6:11" x14ac:dyDescent="0.25">
      <c r="F35" s="103" t="str">
        <f t="shared" si="1"/>
        <v/>
      </c>
      <c r="G35" s="10" t="str">
        <f>IFERROR(INDEX('BID EVA'!$B$3:$S$1048576,(MATCH($K$1,'BID EVA'!$B$3:$B$1048576,0)+$F35-1),MATCH(G$2,'BID EVA'!B$2:F$2,0)),"")</f>
        <v/>
      </c>
      <c r="H35" s="10" t="str">
        <f>IFERROR(INDEX('BID EVA'!$B$3:$S$1048576,(MATCH($K$1,'BID EVA'!$B$3:$B$1048576,0)+$F35-1),MATCH(H$2,'BID EVA'!B$2:F$2,0)),"")</f>
        <v/>
      </c>
      <c r="I35" s="10" t="str">
        <f>IFERROR(INDEX('BID EVA'!$B$3:$S$1048576,(MATCH($K$1,'BID EVA'!$B$3:$B$1048576,0)+$F35-1),MATCH(I$2,'BID EVA'!B$2:F$2,0)),"")</f>
        <v/>
      </c>
      <c r="J35" s="31" t="str">
        <f>IFERROR(INDEX('BID EVA'!$B$3:$S$1048576,(MATCH($K$1,'BID EVA'!$B$3:$B$1048576,0)+$F35-1),MATCH($K$1,'BID EVA'!B$2:S$2,0)),"")</f>
        <v/>
      </c>
      <c r="K35" s="84" t="str">
        <f t="shared" si="0"/>
        <v/>
      </c>
    </row>
    <row r="36" spans="6:11" x14ac:dyDescent="0.25">
      <c r="F36" s="103" t="str">
        <f t="shared" si="1"/>
        <v/>
      </c>
      <c r="G36" s="10" t="str">
        <f>IFERROR(INDEX('BID EVA'!$B$3:$S$1048576,(MATCH($K$1,'BID EVA'!$B$3:$B$1048576,0)+$F36-1),MATCH(G$2,'BID EVA'!B$2:F$2,0)),"")</f>
        <v/>
      </c>
      <c r="H36" s="10" t="str">
        <f>IFERROR(INDEX('BID EVA'!$B$3:$S$1048576,(MATCH($K$1,'BID EVA'!$B$3:$B$1048576,0)+$F36-1),MATCH(H$2,'BID EVA'!B$2:F$2,0)),"")</f>
        <v/>
      </c>
      <c r="I36" s="10" t="str">
        <f>IFERROR(INDEX('BID EVA'!$B$3:$S$1048576,(MATCH($K$1,'BID EVA'!$B$3:$B$1048576,0)+$F36-1),MATCH(I$2,'BID EVA'!B$2:F$2,0)),"")</f>
        <v/>
      </c>
      <c r="J36" s="31" t="str">
        <f>IFERROR(INDEX('BID EVA'!$B$3:$S$1048576,(MATCH($K$1,'BID EVA'!$B$3:$B$1048576,0)+$F36-1),MATCH($K$1,'BID EVA'!B$2:S$2,0)),"")</f>
        <v/>
      </c>
      <c r="K36" s="84" t="str">
        <f t="shared" si="0"/>
        <v/>
      </c>
    </row>
    <row r="37" spans="6:11" x14ac:dyDescent="0.25">
      <c r="F37" s="103" t="str">
        <f t="shared" si="1"/>
        <v/>
      </c>
      <c r="G37" s="10" t="str">
        <f>IFERROR(INDEX('BID EVA'!$B$3:$S$1048576,(MATCH($K$1,'BID EVA'!$B$3:$B$1048576,0)+$F37-1),MATCH(G$2,'BID EVA'!B$2:F$2,0)),"")</f>
        <v/>
      </c>
      <c r="H37" s="10" t="str">
        <f>IFERROR(INDEX('BID EVA'!$B$3:$S$1048576,(MATCH($K$1,'BID EVA'!$B$3:$B$1048576,0)+$F37-1),MATCH(H$2,'BID EVA'!B$2:F$2,0)),"")</f>
        <v/>
      </c>
      <c r="I37" s="10" t="str">
        <f>IFERROR(INDEX('BID EVA'!$B$3:$S$1048576,(MATCH($K$1,'BID EVA'!$B$3:$B$1048576,0)+$F37-1),MATCH(I$2,'BID EVA'!B$2:F$2,0)),"")</f>
        <v/>
      </c>
      <c r="J37" s="31" t="str">
        <f>IFERROR(INDEX('BID EVA'!$B$3:$S$1048576,(MATCH($K$1,'BID EVA'!$B$3:$B$1048576,0)+$F37-1),MATCH($K$1,'BID EVA'!B$2:S$2,0)),"")</f>
        <v/>
      </c>
      <c r="K37" s="84" t="str">
        <f t="shared" si="0"/>
        <v/>
      </c>
    </row>
    <row r="38" spans="6:11" x14ac:dyDescent="0.25">
      <c r="F38" s="103" t="str">
        <f t="shared" si="1"/>
        <v/>
      </c>
      <c r="G38" s="10" t="str">
        <f>IFERROR(INDEX('BID EVA'!$B$3:$S$1048576,(MATCH($K$1,'BID EVA'!$B$3:$B$1048576,0)+$F38-1),MATCH(G$2,'BID EVA'!B$2:F$2,0)),"")</f>
        <v/>
      </c>
      <c r="H38" s="10" t="str">
        <f>IFERROR(INDEX('BID EVA'!$B$3:$S$1048576,(MATCH($K$1,'BID EVA'!$B$3:$B$1048576,0)+$F38-1),MATCH(H$2,'BID EVA'!B$2:F$2,0)),"")</f>
        <v/>
      </c>
      <c r="I38" s="10" t="str">
        <f>IFERROR(INDEX('BID EVA'!$B$3:$S$1048576,(MATCH($K$1,'BID EVA'!$B$3:$B$1048576,0)+$F38-1),MATCH(I$2,'BID EVA'!B$2:F$2,0)),"")</f>
        <v/>
      </c>
      <c r="J38" s="31" t="str">
        <f>IFERROR(INDEX('BID EVA'!$B$3:$S$1048576,(MATCH($K$1,'BID EVA'!$B$3:$B$1048576,0)+$F38-1),MATCH($K$1,'BID EVA'!B$2:S$2,0)),"")</f>
        <v/>
      </c>
      <c r="K38" s="84" t="str">
        <f t="shared" si="0"/>
        <v/>
      </c>
    </row>
    <row r="39" spans="6:11" x14ac:dyDescent="0.25">
      <c r="F39" s="103" t="str">
        <f t="shared" si="1"/>
        <v/>
      </c>
      <c r="G39" s="10" t="str">
        <f>IFERROR(INDEX('BID EVA'!$B$3:$S$1048576,(MATCH($K$1,'BID EVA'!$B$3:$B$1048576,0)+$F39-1),MATCH(G$2,'BID EVA'!B$2:F$2,0)),"")</f>
        <v/>
      </c>
      <c r="H39" s="10" t="str">
        <f>IFERROR(INDEX('BID EVA'!$B$3:$S$1048576,(MATCH($K$1,'BID EVA'!$B$3:$B$1048576,0)+$F39-1),MATCH(H$2,'BID EVA'!B$2:F$2,0)),"")</f>
        <v/>
      </c>
      <c r="I39" s="10" t="str">
        <f>IFERROR(INDEX('BID EVA'!$B$3:$S$1048576,(MATCH($K$1,'BID EVA'!$B$3:$B$1048576,0)+$F39-1),MATCH(I$2,'BID EVA'!B$2:F$2,0)),"")</f>
        <v/>
      </c>
      <c r="J39" s="31" t="str">
        <f>IFERROR(INDEX('BID EVA'!$B$3:$S$1048576,(MATCH($K$1,'BID EVA'!$B$3:$B$1048576,0)+$F39-1),MATCH($K$1,'BID EVA'!B$2:S$2,0)),"")</f>
        <v/>
      </c>
      <c r="K39" s="84" t="str">
        <f t="shared" si="0"/>
        <v/>
      </c>
    </row>
    <row r="40" spans="6:11" x14ac:dyDescent="0.25">
      <c r="F40" s="103" t="str">
        <f t="shared" si="1"/>
        <v/>
      </c>
      <c r="G40" s="10" t="str">
        <f>IFERROR(INDEX('BID EVA'!$B$3:$S$1048576,(MATCH($K$1,'BID EVA'!$B$3:$B$1048576,0)+$F40-1),MATCH(G$2,'BID EVA'!B$2:F$2,0)),"")</f>
        <v/>
      </c>
      <c r="H40" s="10" t="str">
        <f>IFERROR(INDEX('BID EVA'!$B$3:$S$1048576,(MATCH($K$1,'BID EVA'!$B$3:$B$1048576,0)+$F40-1),MATCH(H$2,'BID EVA'!B$2:F$2,0)),"")</f>
        <v/>
      </c>
      <c r="I40" s="10" t="str">
        <f>IFERROR(INDEX('BID EVA'!$B$3:$S$1048576,(MATCH($K$1,'BID EVA'!$B$3:$B$1048576,0)+$F40-1),MATCH(I$2,'BID EVA'!B$2:F$2,0)),"")</f>
        <v/>
      </c>
      <c r="J40" s="31" t="str">
        <f>IFERROR(INDEX('BID EVA'!$B$3:$S$1048576,(MATCH($K$1,'BID EVA'!$B$3:$B$1048576,0)+$F40-1),MATCH($K$1,'BID EVA'!B$2:S$2,0)),"")</f>
        <v/>
      </c>
      <c r="K40" s="84" t="str">
        <f t="shared" si="0"/>
        <v/>
      </c>
    </row>
    <row r="41" spans="6:11" x14ac:dyDescent="0.25">
      <c r="F41" s="103" t="str">
        <f t="shared" si="1"/>
        <v/>
      </c>
      <c r="G41" s="10" t="str">
        <f>IFERROR(INDEX('BID EVA'!$B$3:$S$1048576,(MATCH($K$1,'BID EVA'!$B$3:$B$1048576,0)+$F41-1),MATCH(G$2,'BID EVA'!B$2:F$2,0)),"")</f>
        <v/>
      </c>
      <c r="H41" s="10" t="str">
        <f>IFERROR(INDEX('BID EVA'!$B$3:$S$1048576,(MATCH($K$1,'BID EVA'!$B$3:$B$1048576,0)+$F41-1),MATCH(H$2,'BID EVA'!B$2:F$2,0)),"")</f>
        <v/>
      </c>
      <c r="I41" s="10" t="str">
        <f>IFERROR(INDEX('BID EVA'!$B$3:$S$1048576,(MATCH($K$1,'BID EVA'!$B$3:$B$1048576,0)+$F41-1),MATCH(I$2,'BID EVA'!B$2:F$2,0)),"")</f>
        <v/>
      </c>
      <c r="J41" s="31" t="str">
        <f>IFERROR(INDEX('BID EVA'!$B$3:$S$1048576,(MATCH($K$1,'BID EVA'!$B$3:$B$1048576,0)+$F41-1),MATCH($K$1,'BID EVA'!B$2:S$2,0)),"")</f>
        <v/>
      </c>
      <c r="K41" s="84" t="str">
        <f t="shared" si="0"/>
        <v/>
      </c>
    </row>
    <row r="42" spans="6:11" x14ac:dyDescent="0.25">
      <c r="F42" s="103" t="str">
        <f t="shared" si="1"/>
        <v/>
      </c>
      <c r="G42" s="10" t="str">
        <f>IFERROR(INDEX('BID EVA'!$B$3:$S$1048576,(MATCH($K$1,'BID EVA'!$B$3:$B$1048576,0)+$F42-1),MATCH(G$2,'BID EVA'!B$2:F$2,0)),"")</f>
        <v/>
      </c>
      <c r="H42" s="10" t="str">
        <f>IFERROR(INDEX('BID EVA'!$B$3:$S$1048576,(MATCH($K$1,'BID EVA'!$B$3:$B$1048576,0)+$F42-1),MATCH(H$2,'BID EVA'!B$2:F$2,0)),"")</f>
        <v/>
      </c>
      <c r="I42" s="10" t="str">
        <f>IFERROR(INDEX('BID EVA'!$B$3:$S$1048576,(MATCH($K$1,'BID EVA'!$B$3:$B$1048576,0)+$F42-1),MATCH(I$2,'BID EVA'!B$2:F$2,0)),"")</f>
        <v/>
      </c>
      <c r="J42" s="31" t="str">
        <f>IFERROR(INDEX('BID EVA'!$B$3:$S$1048576,(MATCH($K$1,'BID EVA'!$B$3:$B$1048576,0)+$F42-1),MATCH($K$1,'BID EVA'!B$2:S$2,0)),"")</f>
        <v/>
      </c>
      <c r="K42" s="84" t="str">
        <f t="shared" si="0"/>
        <v/>
      </c>
    </row>
    <row r="43" spans="6:11" x14ac:dyDescent="0.25">
      <c r="F43" s="103" t="str">
        <f t="shared" si="1"/>
        <v/>
      </c>
      <c r="G43" s="10" t="str">
        <f>IFERROR(INDEX('BID EVA'!$B$3:$S$1048576,(MATCH($K$1,'BID EVA'!$B$3:$B$1048576,0)+$F43-1),MATCH(G$2,'BID EVA'!B$2:F$2,0)),"")</f>
        <v/>
      </c>
      <c r="H43" s="10" t="str">
        <f>IFERROR(INDEX('BID EVA'!$B$3:$S$1048576,(MATCH($K$1,'BID EVA'!$B$3:$B$1048576,0)+$F43-1),MATCH(H$2,'BID EVA'!B$2:F$2,0)),"")</f>
        <v/>
      </c>
      <c r="I43" s="10" t="str">
        <f>IFERROR(INDEX('BID EVA'!$B$3:$S$1048576,(MATCH($K$1,'BID EVA'!$B$3:$B$1048576,0)+$F43-1),MATCH(I$2,'BID EVA'!B$2:F$2,0)),"")</f>
        <v/>
      </c>
      <c r="J43" s="31" t="str">
        <f>IFERROR(INDEX('BID EVA'!$B$3:$S$1048576,(MATCH($K$1,'BID EVA'!$B$3:$B$1048576,0)+$F43-1),MATCH($K$1,'BID EVA'!B$2:S$2,0)),"")</f>
        <v/>
      </c>
      <c r="K43" s="84" t="str">
        <f t="shared" si="0"/>
        <v/>
      </c>
    </row>
    <row r="44" spans="6:11" x14ac:dyDescent="0.25">
      <c r="F44" s="103" t="str">
        <f t="shared" si="1"/>
        <v/>
      </c>
      <c r="G44" s="10" t="str">
        <f>IFERROR(INDEX('BID EVA'!$B$3:$S$1048576,(MATCH($K$1,'BID EVA'!$B$3:$B$1048576,0)+$F44-1),MATCH(G$2,'BID EVA'!B$2:F$2,0)),"")</f>
        <v/>
      </c>
      <c r="H44" s="10" t="str">
        <f>IFERROR(INDEX('BID EVA'!$B$3:$S$1048576,(MATCH($K$1,'BID EVA'!$B$3:$B$1048576,0)+$F44-1),MATCH(H$2,'BID EVA'!B$2:F$2,0)),"")</f>
        <v/>
      </c>
      <c r="I44" s="10" t="str">
        <f>IFERROR(INDEX('BID EVA'!$B$3:$S$1048576,(MATCH($K$1,'BID EVA'!$B$3:$B$1048576,0)+$F44-1),MATCH(I$2,'BID EVA'!B$2:F$2,0)),"")</f>
        <v/>
      </c>
      <c r="J44" s="31" t="str">
        <f>IFERROR(INDEX('BID EVA'!$B$3:$S$1048576,(MATCH($K$1,'BID EVA'!$B$3:$B$1048576,0)+$F44-1),MATCH($K$1,'BID EVA'!B$2:S$2,0)),"")</f>
        <v/>
      </c>
      <c r="K44" s="84" t="str">
        <f t="shared" si="0"/>
        <v/>
      </c>
    </row>
    <row r="45" spans="6:11" x14ac:dyDescent="0.25">
      <c r="F45" s="103" t="str">
        <f t="shared" si="1"/>
        <v/>
      </c>
      <c r="G45" s="10" t="str">
        <f>IFERROR(INDEX('BID EVA'!$B$3:$S$1048576,(MATCH($K$1,'BID EVA'!$B$3:$B$1048576,0)+$F45-1),MATCH(G$2,'BID EVA'!B$2:F$2,0)),"")</f>
        <v/>
      </c>
      <c r="H45" s="10" t="str">
        <f>IFERROR(INDEX('BID EVA'!$B$3:$S$1048576,(MATCH($K$1,'BID EVA'!$B$3:$B$1048576,0)+$F45-1),MATCH(H$2,'BID EVA'!B$2:F$2,0)),"")</f>
        <v/>
      </c>
      <c r="I45" s="10" t="str">
        <f>IFERROR(INDEX('BID EVA'!$B$3:$S$1048576,(MATCH($K$1,'BID EVA'!$B$3:$B$1048576,0)+$F45-1),MATCH(I$2,'BID EVA'!B$2:F$2,0)),"")</f>
        <v/>
      </c>
      <c r="J45" s="31" t="str">
        <f>IFERROR(INDEX('BID EVA'!$B$3:$S$1048576,(MATCH($K$1,'BID EVA'!$B$3:$B$1048576,0)+$F45-1),MATCH($K$1,'BID EVA'!B$2:S$2,0)),"")</f>
        <v/>
      </c>
      <c r="K45" s="84" t="str">
        <f t="shared" si="0"/>
        <v/>
      </c>
    </row>
    <row r="46" spans="6:11" x14ac:dyDescent="0.25">
      <c r="F46" s="103" t="str">
        <f t="shared" si="1"/>
        <v/>
      </c>
      <c r="G46" s="10" t="str">
        <f>IFERROR(INDEX('BID EVA'!$B$3:$S$1048576,(MATCH($K$1,'BID EVA'!$B$3:$B$1048576,0)+$F46-1),MATCH(G$2,'BID EVA'!B$2:F$2,0)),"")</f>
        <v/>
      </c>
      <c r="H46" s="10" t="str">
        <f>IFERROR(INDEX('BID EVA'!$B$3:$S$1048576,(MATCH($K$1,'BID EVA'!$B$3:$B$1048576,0)+$F46-1),MATCH(H$2,'BID EVA'!B$2:F$2,0)),"")</f>
        <v/>
      </c>
      <c r="I46" s="10" t="str">
        <f>IFERROR(INDEX('BID EVA'!$B$3:$S$1048576,(MATCH($K$1,'BID EVA'!$B$3:$B$1048576,0)+$F46-1),MATCH(I$2,'BID EVA'!B$2:F$2,0)),"")</f>
        <v/>
      </c>
      <c r="J46" s="31" t="str">
        <f>IFERROR(INDEX('BID EVA'!$B$3:$S$1048576,(MATCH($K$1,'BID EVA'!$B$3:$B$1048576,0)+$F46-1),MATCH($K$1,'BID EVA'!B$2:S$2,0)),"")</f>
        <v/>
      </c>
      <c r="K46" s="84" t="str">
        <f t="shared" si="0"/>
        <v/>
      </c>
    </row>
    <row r="47" spans="6:11" x14ac:dyDescent="0.25">
      <c r="F47" s="103" t="str">
        <f t="shared" si="1"/>
        <v/>
      </c>
      <c r="G47" s="10" t="str">
        <f>IFERROR(INDEX('BID EVA'!$B$3:$S$1048576,(MATCH($K$1,'BID EVA'!$B$3:$B$1048576,0)+$F47-1),MATCH(G$2,'BID EVA'!B$2:F$2,0)),"")</f>
        <v/>
      </c>
      <c r="H47" s="10" t="str">
        <f>IFERROR(INDEX('BID EVA'!$B$3:$S$1048576,(MATCH($K$1,'BID EVA'!$B$3:$B$1048576,0)+$F47-1),MATCH(H$2,'BID EVA'!B$2:F$2,0)),"")</f>
        <v/>
      </c>
      <c r="I47" s="10" t="str">
        <f>IFERROR(INDEX('BID EVA'!$B$3:$S$1048576,(MATCH($K$1,'BID EVA'!$B$3:$B$1048576,0)+$F47-1),MATCH(I$2,'BID EVA'!B$2:F$2,0)),"")</f>
        <v/>
      </c>
      <c r="J47" s="31" t="str">
        <f>IFERROR(INDEX('BID EVA'!$B$3:$S$1048576,(MATCH($K$1,'BID EVA'!$B$3:$B$1048576,0)+$F47-1),MATCH($K$1,'BID EVA'!B$2:S$2,0)),"")</f>
        <v/>
      </c>
      <c r="K47" s="84" t="str">
        <f t="shared" si="0"/>
        <v/>
      </c>
    </row>
    <row r="48" spans="6:11" x14ac:dyDescent="0.25">
      <c r="F48" s="103" t="str">
        <f t="shared" si="1"/>
        <v/>
      </c>
      <c r="G48" s="10" t="str">
        <f>IFERROR(INDEX('BID EVA'!$B$3:$S$1048576,(MATCH($K$1,'BID EVA'!$B$3:$B$1048576,0)+$F48-1),MATCH(G$2,'BID EVA'!B$2:F$2,0)),"")</f>
        <v/>
      </c>
      <c r="H48" s="10" t="str">
        <f>IFERROR(INDEX('BID EVA'!$B$3:$S$1048576,(MATCH($K$1,'BID EVA'!$B$3:$B$1048576,0)+$F48-1),MATCH(H$2,'BID EVA'!B$2:F$2,0)),"")</f>
        <v/>
      </c>
      <c r="I48" s="10" t="str">
        <f>IFERROR(INDEX('BID EVA'!$B$3:$S$1048576,(MATCH($K$1,'BID EVA'!$B$3:$B$1048576,0)+$F48-1),MATCH(I$2,'BID EVA'!B$2:F$2,0)),"")</f>
        <v/>
      </c>
      <c r="J48" s="31" t="str">
        <f>IFERROR(INDEX('BID EVA'!$B$3:$S$1048576,(MATCH($K$1,'BID EVA'!$B$3:$B$1048576,0)+$F48-1),MATCH($K$1,'BID EVA'!B$2:S$2,0)),"")</f>
        <v/>
      </c>
      <c r="K48" s="84" t="str">
        <f t="shared" si="0"/>
        <v/>
      </c>
    </row>
    <row r="49" spans="6:12" x14ac:dyDescent="0.25">
      <c r="F49" s="103" t="str">
        <f t="shared" si="1"/>
        <v/>
      </c>
      <c r="G49" s="10" t="str">
        <f>IFERROR(INDEX('BID EVA'!$B$3:$S$1048576,(MATCH($K$1,'BID EVA'!$B$3:$B$1048576,0)+$F49-1),MATCH(G$2,'BID EVA'!B$2:F$2,0)),"")</f>
        <v/>
      </c>
      <c r="H49" s="10" t="str">
        <f>IFERROR(INDEX('BID EVA'!$B$3:$S$1048576,(MATCH($K$1,'BID EVA'!$B$3:$B$1048576,0)+$F49-1),MATCH(H$2,'BID EVA'!B$2:F$2,0)),"")</f>
        <v/>
      </c>
      <c r="I49" s="10" t="str">
        <f>IFERROR(INDEX('BID EVA'!$B$3:$S$1048576,(MATCH($K$1,'BID EVA'!$B$3:$B$1048576,0)+$F49-1),MATCH(I$2,'BID EVA'!B$2:F$2,0)),"")</f>
        <v/>
      </c>
      <c r="J49" s="31" t="str">
        <f>IFERROR(INDEX('BID EVA'!$B$3:$S$1048576,(MATCH($K$1,'BID EVA'!$B$3:$B$1048576,0)+$F49-1),MATCH($K$1,'BID EVA'!B$2:S$2,0)),"")</f>
        <v/>
      </c>
      <c r="K49" s="84" t="str">
        <f t="shared" si="0"/>
        <v/>
      </c>
    </row>
    <row r="50" spans="6:12" x14ac:dyDescent="0.25">
      <c r="F50" s="103" t="str">
        <f t="shared" si="1"/>
        <v/>
      </c>
      <c r="G50" s="10" t="str">
        <f>IFERROR(INDEX('BID EVA'!$B$3:$S$1048576,(MATCH($K$1,'BID EVA'!$B$3:$B$1048576,0)+$F50-1),MATCH(G$2,'BID EVA'!B$2:F$2,0)),"")</f>
        <v/>
      </c>
      <c r="H50" s="10" t="str">
        <f>IFERROR(INDEX('BID EVA'!$B$3:$S$1048576,(MATCH($K$1,'BID EVA'!$B$3:$B$1048576,0)+$F50-1),MATCH(H$2,'BID EVA'!B$2:F$2,0)),"")</f>
        <v/>
      </c>
      <c r="I50" s="10" t="str">
        <f>IFERROR(INDEX('BID EVA'!$B$3:$S$1048576,(MATCH($K$1,'BID EVA'!$B$3:$B$1048576,0)+$F50-1),MATCH(I$2,'BID EVA'!B$2:F$2,0)),"")</f>
        <v/>
      </c>
      <c r="J50" s="31" t="str">
        <f>IFERROR(INDEX('BID EVA'!$B$3:$S$1048576,(MATCH($K$1,'BID EVA'!$B$3:$B$1048576,0)+$F50-1),MATCH($K$1,'BID EVA'!B$2:S$2,0)),"")</f>
        <v/>
      </c>
      <c r="K50" s="84" t="str">
        <f t="shared" si="0"/>
        <v/>
      </c>
    </row>
    <row r="51" spans="6:12" x14ac:dyDescent="0.25">
      <c r="F51" s="103" t="str">
        <f t="shared" si="1"/>
        <v/>
      </c>
      <c r="G51" s="10" t="str">
        <f>IFERROR(INDEX('BID EVA'!$B$3:$S$1048576,(MATCH($K$1,'BID EVA'!$B$3:$B$1048576,0)+$F51-1),MATCH(G$2,'BID EVA'!B$2:F$2,0)),"")</f>
        <v/>
      </c>
      <c r="H51" s="10" t="str">
        <f>IFERROR(INDEX('BID EVA'!$B$3:$S$1048576,(MATCH($K$1,'BID EVA'!$B$3:$B$1048576,0)+$F51-1),MATCH(H$2,'BID EVA'!B$2:F$2,0)),"")</f>
        <v/>
      </c>
      <c r="I51" s="10" t="str">
        <f>IFERROR(INDEX('BID EVA'!$B$3:$S$1048576,(MATCH($K$1,'BID EVA'!$B$3:$B$1048576,0)+$F51-1),MATCH(I$2,'BID EVA'!B$2:F$2,0)),"")</f>
        <v/>
      </c>
      <c r="J51" s="31" t="str">
        <f>IFERROR(INDEX('BID EVA'!$B$3:$S$1048576,(MATCH($K$1,'BID EVA'!$B$3:$B$1048576,0)+$F51-1),MATCH($K$1,'BID EVA'!B$2:S$2,0)),"")</f>
        <v/>
      </c>
      <c r="K51" s="84" t="str">
        <f t="shared" si="0"/>
        <v/>
      </c>
    </row>
    <row r="52" spans="6:12" x14ac:dyDescent="0.25">
      <c r="F52" s="103" t="str">
        <f t="shared" si="1"/>
        <v/>
      </c>
      <c r="G52" s="10" t="str">
        <f>IFERROR(INDEX('BID EVA'!$B$3:$S$1048576,(MATCH($K$1,'BID EVA'!$B$3:$B$1048576,0)+$F52-1),MATCH(G$2,'BID EVA'!B$2:F$2,0)),"")</f>
        <v/>
      </c>
      <c r="H52" s="10" t="str">
        <f>IFERROR(INDEX('BID EVA'!$B$3:$S$1048576,(MATCH($K$1,'BID EVA'!$B$3:$B$1048576,0)+$F52-1),MATCH(H$2,'BID EVA'!B$2:F$2,0)),"")</f>
        <v/>
      </c>
      <c r="I52" s="10" t="str">
        <f>IFERROR(INDEX('BID EVA'!$B$3:$S$1048576,(MATCH($K$1,'BID EVA'!$B$3:$B$1048576,0)+$F52-1),MATCH(I$2,'BID EVA'!B$2:F$2,0)),"")</f>
        <v/>
      </c>
      <c r="J52" s="31" t="str">
        <f>IFERROR(INDEX('BID EVA'!$B$3:$S$1048576,(MATCH($K$1,'BID EVA'!$B$3:$B$1048576,0)+$F52-1),MATCH($K$1,'BID EVA'!B$2:S$2,0)),"")</f>
        <v/>
      </c>
      <c r="K52" s="84" t="str">
        <f t="shared" si="0"/>
        <v/>
      </c>
    </row>
    <row r="53" spans="6:12" x14ac:dyDescent="0.25">
      <c r="F53" s="103" t="str">
        <f t="shared" si="1"/>
        <v/>
      </c>
      <c r="G53" s="10" t="str">
        <f>IFERROR(INDEX('BID EVA'!$B$3:$S$1048576,(MATCH($K$1,'BID EVA'!$B$3:$B$1048576,0)+$F53-1),MATCH(G$2,'BID EVA'!B$2:F$2,0)),"")</f>
        <v/>
      </c>
      <c r="H53" s="10" t="str">
        <f>IFERROR(INDEX('BID EVA'!$B$3:$S$1048576,(MATCH($K$1,'BID EVA'!$B$3:$B$1048576,0)+$F53-1),MATCH(H$2,'BID EVA'!B$2:F$2,0)),"")</f>
        <v/>
      </c>
      <c r="I53" s="10" t="str">
        <f>IFERROR(INDEX('BID EVA'!$B$3:$S$1048576,(MATCH($K$1,'BID EVA'!$B$3:$B$1048576,0)+$F53-1),MATCH(I$2,'BID EVA'!B$2:F$2,0)),"")</f>
        <v/>
      </c>
      <c r="J53" s="31" t="str">
        <f>IFERROR(INDEX('BID EVA'!$B$3:$S$1048576,(MATCH($K$1,'BID EVA'!$B$3:$B$1048576,0)+$F53-1),MATCH($K$1,'BID EVA'!B$2:S$2,0)),"")</f>
        <v/>
      </c>
      <c r="K53" s="84" t="str">
        <f t="shared" si="0"/>
        <v/>
      </c>
    </row>
    <row r="54" spans="6:12" x14ac:dyDescent="0.25">
      <c r="F54" s="103" t="str">
        <f t="shared" si="1"/>
        <v/>
      </c>
      <c r="G54" s="10" t="str">
        <f>IFERROR(INDEX('BID EVA'!$B$3:$S$1048576,(MATCH($K$1,'BID EVA'!$B$3:$B$1048576,0)+$F54-1),MATCH(G$2,'BID EVA'!B$2:F$2,0)),"")</f>
        <v/>
      </c>
      <c r="H54" s="10" t="str">
        <f>IFERROR(INDEX('BID EVA'!$B$3:$S$1048576,(MATCH($K$1,'BID EVA'!$B$3:$B$1048576,0)+$F54-1),MATCH(H$2,'BID EVA'!B$2:F$2,0)),"")</f>
        <v/>
      </c>
      <c r="I54" s="10" t="str">
        <f>IFERROR(INDEX('BID EVA'!$B$3:$S$1048576,(MATCH($K$1,'BID EVA'!$B$3:$B$1048576,0)+$F54-1),MATCH(I$2,'BID EVA'!B$2:F$2,0)),"")</f>
        <v/>
      </c>
      <c r="J54" s="31" t="str">
        <f>IFERROR(INDEX('BID EVA'!$B$3:$S$1048576,(MATCH($K$1,'BID EVA'!$B$3:$B$1048576,0)+$F54-1),MATCH($K$1,'BID EVA'!B$2:S$2,0)),"")</f>
        <v/>
      </c>
      <c r="K54" s="84" t="str">
        <f t="shared" si="0"/>
        <v/>
      </c>
    </row>
    <row r="55" spans="6:12" x14ac:dyDescent="0.25">
      <c r="F55" s="103" t="str">
        <f t="shared" si="1"/>
        <v/>
      </c>
      <c r="G55" s="10" t="str">
        <f>IFERROR(INDEX('BID EVA'!$B$3:$S$1048576,(MATCH($K$1,'BID EVA'!$B$3:$B$1048576,0)+$F55-1),MATCH(G$2,'BID EVA'!B$2:F$2,0)),"")</f>
        <v/>
      </c>
      <c r="H55" s="10" t="str">
        <f>IFERROR(INDEX('BID EVA'!$B$3:$S$1048576,(MATCH($K$1,'BID EVA'!$B$3:$B$1048576,0)+$F55-1),MATCH(H$2,'BID EVA'!B$2:F$2,0)),"")</f>
        <v/>
      </c>
      <c r="I55" s="10" t="str">
        <f>IFERROR(INDEX('BID EVA'!$B$3:$S$1048576,(MATCH($K$1,'BID EVA'!$B$3:$B$1048576,0)+$F55-1),MATCH(I$2,'BID EVA'!B$2:F$2,0)),"")</f>
        <v/>
      </c>
      <c r="J55" s="31" t="str">
        <f>IFERROR(INDEX('BID EVA'!$B$3:$S$1048576,(MATCH($K$1,'BID EVA'!$B$3:$B$1048576,0)+$F55-1),MATCH($K$1,'BID EVA'!B$2:S$2,0)),"")</f>
        <v/>
      </c>
      <c r="K55" s="84" t="str">
        <f t="shared" si="0"/>
        <v/>
      </c>
    </row>
    <row r="56" spans="6:12" x14ac:dyDescent="0.25">
      <c r="F56" s="103" t="str">
        <f t="shared" si="1"/>
        <v/>
      </c>
      <c r="G56" s="10" t="str">
        <f>IFERROR(INDEX('BID EVA'!$B$3:$S$1048576,(MATCH($K$1,'BID EVA'!$B$3:$B$1048576,0)+$F56-1),MATCH(G$2,'BID EVA'!B$2:F$2,0)),"")</f>
        <v/>
      </c>
      <c r="H56" s="10" t="str">
        <f>IFERROR(INDEX('BID EVA'!$B$3:$S$1048576,(MATCH($K$1,'BID EVA'!$B$3:$B$1048576,0)+$F56-1),MATCH(H$2,'BID EVA'!B$2:F$2,0)),"")</f>
        <v/>
      </c>
      <c r="I56" s="10" t="str">
        <f>IFERROR(INDEX('BID EVA'!$B$3:$S$1048576,(MATCH($K$1,'BID EVA'!$B$3:$B$1048576,0)+$F56-1),MATCH(I$2,'BID EVA'!B$2:F$2,0)),"")</f>
        <v/>
      </c>
      <c r="J56" s="31" t="str">
        <f>IFERROR(INDEX('BID EVA'!$B$3:$S$1048576,(MATCH($K$1,'BID EVA'!$B$3:$B$1048576,0)+$F56-1),MATCH($K$1,'BID EVA'!B$2:S$2,0)),"")</f>
        <v/>
      </c>
      <c r="K56" s="84" t="str">
        <f t="shared" si="0"/>
        <v/>
      </c>
    </row>
    <row r="57" spans="6:12" x14ac:dyDescent="0.25">
      <c r="F57" s="103" t="str">
        <f t="shared" si="1"/>
        <v/>
      </c>
      <c r="G57" s="10" t="str">
        <f>IFERROR(INDEX('BID EVA'!$B$3:$S$1048576,(MATCH($K$1,'BID EVA'!$B$3:$B$1048576,0)+$F57-1),MATCH(G$2,'BID EVA'!B$2:F$2,0)),"")</f>
        <v/>
      </c>
      <c r="H57" s="10" t="str">
        <f>IFERROR(INDEX('BID EVA'!$B$3:$S$1048576,(MATCH($K$1,'BID EVA'!$B$3:$B$1048576,0)+$F57-1),MATCH(H$2,'BID EVA'!B$2:F$2,0)),"")</f>
        <v/>
      </c>
      <c r="I57" s="10" t="str">
        <f>IFERROR(INDEX('BID EVA'!$B$3:$S$1048576,(MATCH($K$1,'BID EVA'!$B$3:$B$1048576,0)+$F57-1),MATCH(I$2,'BID EVA'!B$2:F$2,0)),"")</f>
        <v/>
      </c>
      <c r="J57" s="31" t="str">
        <f>IFERROR(INDEX('BID EVA'!$B$3:$S$1048576,(MATCH($K$1,'BID EVA'!$B$3:$B$1048576,0)+$F57-1),MATCH($K$1,'BID EVA'!B$2:S$2,0)),"")</f>
        <v/>
      </c>
      <c r="K57" s="84" t="str">
        <f t="shared" si="0"/>
        <v/>
      </c>
    </row>
    <row r="58" spans="6:12" x14ac:dyDescent="0.25">
      <c r="F58" s="103" t="str">
        <f t="shared" si="1"/>
        <v/>
      </c>
      <c r="G58" s="10" t="str">
        <f>IFERROR(INDEX('BID EVA'!$B$3:$S$1048576,(MATCH($K$1,'BID EVA'!$B$3:$B$1048576,0)+$F58-1),MATCH(G$2,'BID EVA'!B$2:F$2,0)),"")</f>
        <v/>
      </c>
      <c r="H58" s="10" t="str">
        <f>IFERROR(INDEX('BID EVA'!$B$3:$S$1048576,(MATCH($K$1,'BID EVA'!$B$3:$B$1048576,0)+$F58-1),MATCH(H$2,'BID EVA'!B$2:F$2,0)),"")</f>
        <v/>
      </c>
      <c r="I58" s="10" t="str">
        <f>IFERROR(INDEX('BID EVA'!$B$3:$S$1048576,(MATCH($K$1,'BID EVA'!$B$3:$B$1048576,0)+$F58-1),MATCH(I$2,'BID EVA'!B$2:F$2,0)),"")</f>
        <v/>
      </c>
      <c r="J58" s="31" t="str">
        <f>IFERROR(INDEX('BID EVA'!$B$3:$S$1048576,(MATCH($K$1,'BID EVA'!$B$3:$B$1048576,0)+$F58-1),MATCH($K$1,'BID EVA'!B$2:S$2,0)),"")</f>
        <v/>
      </c>
      <c r="K58" s="84" t="str">
        <f t="shared" si="0"/>
        <v/>
      </c>
    </row>
    <row r="59" spans="6:12" x14ac:dyDescent="0.25">
      <c r="F59" s="103" t="str">
        <f t="shared" si="1"/>
        <v/>
      </c>
      <c r="G59" s="10" t="str">
        <f>IFERROR(INDEX('BID EVA'!$B$3:$S$1048576,(MATCH($K$1,'BID EVA'!$B$3:$B$1048576,0)+$F59-1),MATCH(G$2,'BID EVA'!B$2:F$2,0)),"")</f>
        <v/>
      </c>
      <c r="H59" s="10" t="str">
        <f>IFERROR(INDEX('BID EVA'!$B$3:$S$1048576,(MATCH($K$1,'BID EVA'!$B$3:$B$1048576,0)+$F59-1),MATCH(H$2,'BID EVA'!B$2:F$2,0)),"")</f>
        <v/>
      </c>
      <c r="I59" s="10" t="str">
        <f>IFERROR(INDEX('BID EVA'!$B$3:$S$1048576,(MATCH($K$1,'BID EVA'!$B$3:$B$1048576,0)+$F59-1),MATCH(I$2,'BID EVA'!B$2:F$2,0)),"")</f>
        <v/>
      </c>
      <c r="J59" s="31" t="str">
        <f>IFERROR(INDEX('BID EVA'!$B$3:$S$1048576,(MATCH($K$1,'BID EVA'!$B$3:$B$1048576,0)+$F59-1),MATCH($K$1,'BID EVA'!B$2:S$2,0)),"")</f>
        <v/>
      </c>
      <c r="K59" s="84" t="str">
        <f t="shared" si="0"/>
        <v/>
      </c>
    </row>
    <row r="60" spans="6:12" x14ac:dyDescent="0.25">
      <c r="F60" s="103" t="str">
        <f t="shared" si="1"/>
        <v/>
      </c>
      <c r="G60" s="10" t="str">
        <f>IFERROR(INDEX('BID EVA'!$B$3:$S$1048576,(MATCH($K$1,'BID EVA'!$B$3:$B$1048576,0)+$F60-1),MATCH(G$2,'BID EVA'!B$2:F$2,0)),"")</f>
        <v/>
      </c>
      <c r="H60" s="10" t="str">
        <f>IFERROR(INDEX('BID EVA'!$B$3:$S$1048576,(MATCH($K$1,'BID EVA'!$B$3:$B$1048576,0)+$F60-1),MATCH(H$2,'BID EVA'!B$2:F$2,0)),"")</f>
        <v/>
      </c>
      <c r="I60" s="10" t="str">
        <f>IFERROR(INDEX('BID EVA'!$B$3:$S$1048576,(MATCH($K$1,'BID EVA'!$B$3:$B$1048576,0)+$F60-1),MATCH(I$2,'BID EVA'!B$2:F$2,0)),"")</f>
        <v/>
      </c>
      <c r="J60" s="31" t="str">
        <f>IFERROR(INDEX('BID EVA'!$B$3:$S$1048576,(MATCH($K$1,'BID EVA'!$B$3:$B$1048576,0)+$F60-1),MATCH($K$1,'BID EVA'!B$2:S$2,0)),"")</f>
        <v/>
      </c>
      <c r="K60" s="84" t="str">
        <f t="shared" si="0"/>
        <v/>
      </c>
    </row>
    <row r="61" spans="6:12" x14ac:dyDescent="0.25">
      <c r="F61" s="103" t="str">
        <f t="shared" si="1"/>
        <v/>
      </c>
      <c r="G61" s="10" t="str">
        <f>IFERROR(INDEX('BID EVA'!$B$3:$S$1048576,(MATCH($K$1,'BID EVA'!$B$3:$B$1048576,0)+$F61-1),MATCH(G$2,'BID EVA'!B$2:F$2,0)),"")</f>
        <v/>
      </c>
      <c r="H61" s="10" t="str">
        <f>IFERROR(INDEX('BID EVA'!$B$3:$S$1048576,(MATCH($K$1,'BID EVA'!$B$3:$B$1048576,0)+$F61-1),MATCH(H$2,'BID EVA'!B$2:F$2,0)),"")</f>
        <v/>
      </c>
      <c r="I61" s="10" t="str">
        <f>IFERROR(INDEX('BID EVA'!$B$3:$S$1048576,(MATCH($K$1,'BID EVA'!$B$3:$B$1048576,0)+$F61-1),MATCH(I$2,'BID EVA'!B$2:F$2,0)),"")</f>
        <v/>
      </c>
      <c r="J61" s="31" t="str">
        <f>IFERROR(INDEX('BID EVA'!$B$3:$S$1048576,(MATCH($K$1,'BID EVA'!$B$3:$B$1048576,0)+$F61-1),MATCH($K$1,'BID EVA'!B$2:S$2,0)),"")</f>
        <v/>
      </c>
      <c r="K61" s="84" t="str">
        <f t="shared" si="0"/>
        <v/>
      </c>
    </row>
    <row r="62" spans="6:12" x14ac:dyDescent="0.25">
      <c r="F62" s="103" t="str">
        <f t="shared" si="1"/>
        <v/>
      </c>
      <c r="G62" s="10" t="str">
        <f>IFERROR(INDEX('BID EVA'!$B$3:$S$1048576,(MATCH($K$1,'BID EVA'!$B$3:$B$1048576,0)+$F62-1),MATCH(G$2,'BID EVA'!B$2:F$2,0)),"")</f>
        <v/>
      </c>
      <c r="H62" s="10" t="str">
        <f>IFERROR(INDEX('BID EVA'!$B$3:$S$1048576,(MATCH($K$1,'BID EVA'!$B$3:$B$1048576,0)+$F62-1),MATCH(H$2,'BID EVA'!B$2:F$2,0)),"")</f>
        <v/>
      </c>
      <c r="I62" s="10" t="str">
        <f>IFERROR(INDEX('BID EVA'!$B$3:$S$1048576,(MATCH($K$1,'BID EVA'!$B$3:$B$1048576,0)+$F62-1),MATCH(I$2,'BID EVA'!B$2:F$2,0)),"")</f>
        <v/>
      </c>
      <c r="J62" s="31" t="str">
        <f>IFERROR(INDEX('BID EVA'!$B$3:$S$1048576,(MATCH($K$1,'BID EVA'!$B$3:$B$1048576,0)+$F62-1),MATCH($K$1,'BID EVA'!B$2:S$2,0)),"")</f>
        <v/>
      </c>
      <c r="K62" s="84" t="str">
        <f t="shared" si="0"/>
        <v/>
      </c>
    </row>
    <row r="63" spans="6:12" x14ac:dyDescent="0.25">
      <c r="F63" s="103" t="str">
        <f t="shared" si="1"/>
        <v/>
      </c>
      <c r="G63" s="10" t="str">
        <f>IFERROR(INDEX('BID EVA'!$B$3:$S$1048576,(MATCH($K$1,'BID EVA'!$B$3:$B$1048576,0)+$F63-1),MATCH(G$2,'BID EVA'!B$2:F$2,0)),"")</f>
        <v/>
      </c>
      <c r="H63" s="10" t="str">
        <f>IFERROR(INDEX('BID EVA'!$B$3:$S$1048576,(MATCH($K$1,'BID EVA'!$B$3:$B$1048576,0)+$F63-1),MATCH(H$2,'BID EVA'!B$2:F$2,0)),"")</f>
        <v/>
      </c>
      <c r="I63" s="10" t="str">
        <f>IFERROR(INDEX('BID EVA'!$B$3:$S$1048576,(MATCH($K$1,'BID EVA'!$B$3:$B$1048576,0)+$F63-1),MATCH(I$2,'BID EVA'!B$2:F$2,0)),"")</f>
        <v/>
      </c>
      <c r="J63" s="31" t="str">
        <f>IFERROR(INDEX('BID EVA'!$B$3:$S$1048576,(MATCH($K$1,'BID EVA'!$B$3:$B$1048576,0)+$F63-1),MATCH($K$1,'BID EVA'!B$2:S$2,0)),"")</f>
        <v/>
      </c>
      <c r="K63" s="84" t="str">
        <f t="shared" si="0"/>
        <v/>
      </c>
      <c r="L63" s="1" t="str">
        <f t="shared" ref="L63:L65" si="2">IFERROR(IF(AND(ISNUMBER(J63),ISNUMBER(I63)),TEXT((I63*J63),"#,###.00"),IF(ISNUMBER(I63),TEXT((I63*_xlfn.NUMBERVALUE(LEFT(J63,(FIND("(",J63)-2)))),"#,###.00"),IF(ISNUMBER(J63),TEXT((J63*_xlfn.NUMBERVALUE(LEFT(I63,(FIND(" ",I63)-1)))),"#,###.00"),TEXT((_xlfn.NUMBERVALUE(LEFT(J63,(FIND("(",J63)-2)))*_xlfn.NUMBERVALUE(LEFT(I63,(FIND(" ",I63)-1)))),"#,###.00")))),"")</f>
        <v/>
      </c>
    </row>
    <row r="64" spans="6:12" x14ac:dyDescent="0.25">
      <c r="F64" s="103" t="str">
        <f t="shared" si="1"/>
        <v/>
      </c>
      <c r="G64" s="10" t="str">
        <f>IFERROR(INDEX('BID EVA'!$B$3:$S$1048576,(MATCH($K$1,'BID EVA'!$B$3:$B$1048576,0)+$F64-1),MATCH(G$2,'BID EVA'!B$2:F$2,0)),"")</f>
        <v/>
      </c>
      <c r="H64" s="10" t="str">
        <f>IFERROR(INDEX('BID EVA'!$B$3:$S$1048576,(MATCH($K$1,'BID EVA'!$B$3:$B$1048576,0)+$F64-1),MATCH(H$2,'BID EVA'!B$2:F$2,0)),"")</f>
        <v/>
      </c>
      <c r="I64" s="10" t="str">
        <f>IFERROR(INDEX('BID EVA'!$B$3:$S$1048576,(MATCH($K$1,'BID EVA'!$B$3:$B$1048576,0)+$F64-1),MATCH(I$2,'BID EVA'!B$2:F$2,0)),"")</f>
        <v/>
      </c>
      <c r="J64" s="31" t="str">
        <f>IFERROR(INDEX('BID EVA'!$B$3:$S$1048576,(MATCH($K$1,'BID EVA'!$B$3:$B$1048576,0)+$F64-1),MATCH($K$1,'BID EVA'!B$2:S$2,0)),"")</f>
        <v/>
      </c>
      <c r="K64" s="84" t="str">
        <f t="shared" si="0"/>
        <v/>
      </c>
      <c r="L64" s="1" t="str">
        <f t="shared" si="2"/>
        <v/>
      </c>
    </row>
    <row r="65" spans="6:12" x14ac:dyDescent="0.25">
      <c r="F65" s="103" t="str">
        <f t="shared" si="1"/>
        <v/>
      </c>
      <c r="G65" s="10" t="str">
        <f>IFERROR(INDEX('BID EVA'!$B$3:$S$1048576,(MATCH($K$1,'BID EVA'!$B$3:$B$1048576,0)+$F65-1),MATCH(G$2,'BID EVA'!B$2:F$2,0)),"")</f>
        <v/>
      </c>
      <c r="H65" s="10" t="str">
        <f>IFERROR(INDEX('BID EVA'!$B$3:$S$1048576,(MATCH($K$1,'BID EVA'!$B$3:$B$1048576,0)+$F65-1),MATCH(H$2,'BID EVA'!B$2:F$2,0)),"")</f>
        <v/>
      </c>
      <c r="I65" s="10" t="str">
        <f>IFERROR(INDEX('BID EVA'!$B$3:$S$1048576,(MATCH($K$1,'BID EVA'!$B$3:$B$1048576,0)+$F65-1),MATCH(I$2,'BID EVA'!B$2:F$2,0)),"")</f>
        <v/>
      </c>
      <c r="J65" s="31" t="str">
        <f>IFERROR(INDEX('BID EVA'!$B$3:$S$1048576,(MATCH($K$1,'BID EVA'!$B$3:$B$1048576,0)+$F65-1),MATCH($K$1,'BID EVA'!B$2:S$2,0)),"")</f>
        <v/>
      </c>
      <c r="K65" s="84" t="str">
        <f t="shared" si="0"/>
        <v/>
      </c>
      <c r="L65" s="1" t="str">
        <f t="shared" si="2"/>
        <v/>
      </c>
    </row>
    <row r="66" spans="6:12" x14ac:dyDescent="0.25">
      <c r="F66" s="163" t="s">
        <v>232</v>
      </c>
      <c r="G66" s="164"/>
      <c r="H66" s="164"/>
      <c r="I66" s="164"/>
      <c r="J66" s="165"/>
      <c r="K66" s="107">
        <f>SUM(K3:K65)</f>
        <v>0</v>
      </c>
      <c r="L66" s="33"/>
    </row>
  </sheetData>
  <mergeCells count="4">
    <mergeCell ref="F1:H1"/>
    <mergeCell ref="I1:J1"/>
    <mergeCell ref="B16:C16"/>
    <mergeCell ref="F66:J66"/>
  </mergeCells>
  <conditionalFormatting sqref="D16">
    <cfRule type="containsText" dxfId="8" priority="1" operator="containsText" text="SUCCESS">
      <formula>NOT(ISERROR(SEARCH("SUCCESS",D16)))</formula>
    </cfRule>
    <cfRule type="containsText" dxfId="7" priority="2" operator="containsText" text="ERROR OCCURRED">
      <formula>NOT(ISERROR(SEARCH("ERROR OCCURRED",D16)))</formula>
    </cfRule>
  </conditionalFormatting>
  <dataValidations count="1">
    <dataValidation type="list" allowBlank="1" showInputMessage="1" showErrorMessage="1" sqref="K1" xr:uid="{FB981B6D-0DB3-46BF-9330-03EFA6E6413F}">
      <formula1>$B$4:$B$8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C237-9F3C-4D04-8D9D-BF1469680EE2}">
  <sheetPr>
    <tabColor rgb="FF7030A0"/>
  </sheetPr>
  <dimension ref="C2:H59"/>
  <sheetViews>
    <sheetView topLeftCell="A40" workbookViewId="0">
      <selection activeCell="D15" sqref="D15"/>
    </sheetView>
  </sheetViews>
  <sheetFormatPr defaultRowHeight="15" x14ac:dyDescent="0.25"/>
  <cols>
    <col min="3" max="4" width="16.140625" style="1" customWidth="1"/>
    <col min="5" max="5" width="11.5703125" style="1" customWidth="1"/>
    <col min="6" max="6" width="22.85546875" customWidth="1"/>
    <col min="8" max="8" width="23.5703125" bestFit="1" customWidth="1"/>
  </cols>
  <sheetData>
    <row r="2" spans="3:8" x14ac:dyDescent="0.25">
      <c r="C2" s="1" t="s">
        <v>19</v>
      </c>
      <c r="D2" s="1" t="s">
        <v>20</v>
      </c>
      <c r="E2" s="1" t="s">
        <v>21</v>
      </c>
      <c r="F2" s="1" t="s">
        <v>11</v>
      </c>
    </row>
    <row r="3" spans="3:8" x14ac:dyDescent="0.25">
      <c r="C3" s="1" t="s">
        <v>18</v>
      </c>
      <c r="D3" s="1" t="s">
        <v>16</v>
      </c>
      <c r="E3" s="1" t="s">
        <v>10</v>
      </c>
      <c r="F3" s="1" t="str">
        <f>CONCATENATE("UOJ-FK-",C3,"-",D3,"-",E3)</f>
        <v>UOJ-FK-FE-CIV-CAP</v>
      </c>
    </row>
    <row r="4" spans="3:8" x14ac:dyDescent="0.25">
      <c r="C4" s="1" t="s">
        <v>18</v>
      </c>
      <c r="D4" s="1" t="s">
        <v>16</v>
      </c>
      <c r="E4" s="1" t="s">
        <v>14</v>
      </c>
      <c r="F4" s="1" t="str">
        <f t="shared" ref="F4:F59" si="0">CONCATENATE("UOJ-FK-",C4,"-",D4,"-",E4)</f>
        <v>UOJ-FK-FE-CIV-REH</v>
      </c>
    </row>
    <row r="5" spans="3:8" x14ac:dyDescent="0.25">
      <c r="C5" s="1" t="s">
        <v>18</v>
      </c>
      <c r="D5" s="1" t="s">
        <v>16</v>
      </c>
      <c r="E5" s="1" t="s">
        <v>15</v>
      </c>
      <c r="F5" s="1" t="str">
        <f t="shared" si="0"/>
        <v>UOJ-FK-FE-CIV-REC</v>
      </c>
      <c r="H5" s="1"/>
    </row>
    <row r="6" spans="3:8" x14ac:dyDescent="0.25">
      <c r="C6" s="1" t="s">
        <v>18</v>
      </c>
      <c r="D6" s="1" t="s">
        <v>12</v>
      </c>
      <c r="E6" s="1" t="s">
        <v>10</v>
      </c>
      <c r="F6" s="1" t="str">
        <f t="shared" si="0"/>
        <v>UOJ-FK-FE-IDS-CAP</v>
      </c>
      <c r="H6" s="1"/>
    </row>
    <row r="7" spans="3:8" x14ac:dyDescent="0.25">
      <c r="C7" s="1" t="s">
        <v>18</v>
      </c>
      <c r="D7" s="1" t="s">
        <v>12</v>
      </c>
      <c r="E7" s="1" t="s">
        <v>14</v>
      </c>
      <c r="F7" s="1" t="str">
        <f t="shared" si="0"/>
        <v>UOJ-FK-FE-IDS-REH</v>
      </c>
      <c r="H7" s="1"/>
    </row>
    <row r="8" spans="3:8" x14ac:dyDescent="0.25">
      <c r="C8" s="1" t="s">
        <v>18</v>
      </c>
      <c r="D8" s="1" t="s">
        <v>12</v>
      </c>
      <c r="E8" s="1" t="s">
        <v>15</v>
      </c>
      <c r="F8" s="1" t="str">
        <f t="shared" si="0"/>
        <v>UOJ-FK-FE-IDS-REC</v>
      </c>
      <c r="H8" s="1"/>
    </row>
    <row r="9" spans="3:8" x14ac:dyDescent="0.25">
      <c r="C9" s="1" t="s">
        <v>18</v>
      </c>
      <c r="D9" s="1" t="s">
        <v>9</v>
      </c>
      <c r="E9" s="1" t="s">
        <v>10</v>
      </c>
      <c r="F9" s="1" t="str">
        <f t="shared" si="0"/>
        <v>UOJ-FK-FE-EEE-CAP</v>
      </c>
      <c r="H9" s="1"/>
    </row>
    <row r="10" spans="3:8" x14ac:dyDescent="0.25">
      <c r="C10" s="1" t="s">
        <v>18</v>
      </c>
      <c r="D10" s="1" t="s">
        <v>9</v>
      </c>
      <c r="E10" s="1" t="s">
        <v>14</v>
      </c>
      <c r="F10" s="1" t="str">
        <f t="shared" si="0"/>
        <v>UOJ-FK-FE-EEE-REH</v>
      </c>
    </row>
    <row r="11" spans="3:8" x14ac:dyDescent="0.25">
      <c r="C11" s="1" t="s">
        <v>18</v>
      </c>
      <c r="D11" s="1" t="s">
        <v>9</v>
      </c>
      <c r="E11" s="1" t="s">
        <v>15</v>
      </c>
      <c r="F11" s="1" t="str">
        <f t="shared" si="0"/>
        <v>UOJ-FK-FE-EEE-REC</v>
      </c>
    </row>
    <row r="12" spans="3:8" x14ac:dyDescent="0.25">
      <c r="C12" s="1" t="s">
        <v>18</v>
      </c>
      <c r="D12" s="1" t="s">
        <v>13</v>
      </c>
      <c r="E12" s="1" t="s">
        <v>10</v>
      </c>
      <c r="F12" s="1" t="str">
        <f t="shared" si="0"/>
        <v>UOJ-FK-FE-COM-CAP</v>
      </c>
    </row>
    <row r="13" spans="3:8" x14ac:dyDescent="0.25">
      <c r="C13" s="1" t="s">
        <v>18</v>
      </c>
      <c r="D13" s="1" t="s">
        <v>13</v>
      </c>
      <c r="E13" s="1" t="s">
        <v>14</v>
      </c>
      <c r="F13" s="1" t="str">
        <f t="shared" si="0"/>
        <v>UOJ-FK-FE-COM-REH</v>
      </c>
    </row>
    <row r="14" spans="3:8" x14ac:dyDescent="0.25">
      <c r="C14" s="1" t="s">
        <v>18</v>
      </c>
      <c r="D14" s="1" t="s">
        <v>13</v>
      </c>
      <c r="E14" s="1" t="s">
        <v>15</v>
      </c>
      <c r="F14" s="1" t="str">
        <f t="shared" si="0"/>
        <v>UOJ-FK-FE-COM-REC</v>
      </c>
    </row>
    <row r="15" spans="3:8" x14ac:dyDescent="0.25">
      <c r="C15" s="1" t="s">
        <v>18</v>
      </c>
      <c r="D15" s="1" t="s">
        <v>17</v>
      </c>
      <c r="E15" s="1" t="s">
        <v>10</v>
      </c>
      <c r="F15" s="1" t="str">
        <f t="shared" si="0"/>
        <v>UOJ-FK-FE-WSP-CAP</v>
      </c>
    </row>
    <row r="16" spans="3:8" x14ac:dyDescent="0.25">
      <c r="C16" s="1" t="s">
        <v>18</v>
      </c>
      <c r="D16" s="1" t="s">
        <v>17</v>
      </c>
      <c r="E16" s="1" t="s">
        <v>14</v>
      </c>
      <c r="F16" s="1" t="str">
        <f t="shared" si="0"/>
        <v>UOJ-FK-FE-WSP-REH</v>
      </c>
    </row>
    <row r="17" spans="3:6" x14ac:dyDescent="0.25">
      <c r="C17" s="1" t="s">
        <v>18</v>
      </c>
      <c r="D17" s="1" t="s">
        <v>17</v>
      </c>
      <c r="E17" s="1" t="s">
        <v>15</v>
      </c>
      <c r="F17" s="1" t="str">
        <f t="shared" si="0"/>
        <v>UOJ-FK-FE-WSP-REC</v>
      </c>
    </row>
    <row r="18" spans="3:6" x14ac:dyDescent="0.25">
      <c r="C18" s="1" t="s">
        <v>38</v>
      </c>
      <c r="D18" s="1" t="s">
        <v>39</v>
      </c>
      <c r="E18" s="1" t="s">
        <v>10</v>
      </c>
      <c r="F18" s="1" t="str">
        <f t="shared" si="0"/>
        <v>UOJ-FK-FA-ANS-CAP</v>
      </c>
    </row>
    <row r="19" spans="3:6" x14ac:dyDescent="0.25">
      <c r="C19" s="1" t="s">
        <v>38</v>
      </c>
      <c r="D19" s="1" t="s">
        <v>39</v>
      </c>
      <c r="E19" s="1" t="s">
        <v>14</v>
      </c>
      <c r="F19" s="1" t="str">
        <f t="shared" si="0"/>
        <v>UOJ-FK-FA-ANS-REH</v>
      </c>
    </row>
    <row r="20" spans="3:6" x14ac:dyDescent="0.25">
      <c r="C20" s="1" t="s">
        <v>38</v>
      </c>
      <c r="D20" s="1" t="s">
        <v>39</v>
      </c>
      <c r="E20" s="1" t="s">
        <v>15</v>
      </c>
      <c r="F20" s="1" t="str">
        <f t="shared" si="0"/>
        <v>UOJ-FK-FA-ANS-REC</v>
      </c>
    </row>
    <row r="21" spans="3:6" x14ac:dyDescent="0.25">
      <c r="C21" s="1" t="s">
        <v>38</v>
      </c>
      <c r="D21" s="1" t="s">
        <v>40</v>
      </c>
      <c r="E21" s="1" t="s">
        <v>10</v>
      </c>
      <c r="F21" s="1" t="str">
        <f t="shared" si="0"/>
        <v>UOJ-FK-FA-DEAN-CAP</v>
      </c>
    </row>
    <row r="22" spans="3:6" x14ac:dyDescent="0.25">
      <c r="C22" s="1" t="s">
        <v>38</v>
      </c>
      <c r="D22" s="1" t="s">
        <v>40</v>
      </c>
      <c r="E22" s="1" t="s">
        <v>14</v>
      </c>
      <c r="F22" s="1" t="str">
        <f t="shared" si="0"/>
        <v>UOJ-FK-FA-DEAN-REH</v>
      </c>
    </row>
    <row r="23" spans="3:6" x14ac:dyDescent="0.25">
      <c r="C23" s="1" t="s">
        <v>38</v>
      </c>
      <c r="D23" s="1" t="s">
        <v>40</v>
      </c>
      <c r="E23" s="1" t="s">
        <v>15</v>
      </c>
      <c r="F23" s="1" t="str">
        <f t="shared" si="0"/>
        <v>UOJ-FK-FA-DEAN-REC</v>
      </c>
    </row>
    <row r="24" spans="3:6" x14ac:dyDescent="0.25">
      <c r="C24" s="1" t="s">
        <v>38</v>
      </c>
      <c r="D24" s="1" t="s">
        <v>41</v>
      </c>
      <c r="E24" s="1" t="s">
        <v>10</v>
      </c>
      <c r="F24" s="1" t="str">
        <f t="shared" si="0"/>
        <v>UOJ-FK-FA-BIO-CAP</v>
      </c>
    </row>
    <row r="25" spans="3:6" x14ac:dyDescent="0.25">
      <c r="C25" s="1" t="s">
        <v>38</v>
      </c>
      <c r="D25" s="1" t="s">
        <v>41</v>
      </c>
      <c r="E25" s="1" t="s">
        <v>14</v>
      </c>
      <c r="F25" s="1" t="str">
        <f t="shared" si="0"/>
        <v>UOJ-FK-FA-BIO-REH</v>
      </c>
    </row>
    <row r="26" spans="3:6" x14ac:dyDescent="0.25">
      <c r="C26" s="1" t="s">
        <v>38</v>
      </c>
      <c r="D26" s="1" t="s">
        <v>41</v>
      </c>
      <c r="E26" s="1" t="s">
        <v>15</v>
      </c>
      <c r="F26" s="1" t="str">
        <f t="shared" si="0"/>
        <v>UOJ-FK-FA-BIO-REC</v>
      </c>
    </row>
    <row r="27" spans="3:6" x14ac:dyDescent="0.25">
      <c r="C27" s="1" t="s">
        <v>38</v>
      </c>
      <c r="D27" s="1" t="s">
        <v>42</v>
      </c>
      <c r="E27" s="1" t="s">
        <v>10</v>
      </c>
      <c r="F27" s="1" t="str">
        <f t="shared" si="0"/>
        <v>UOJ-FK-FA-CHE-CAP</v>
      </c>
    </row>
    <row r="28" spans="3:6" x14ac:dyDescent="0.25">
      <c r="C28" s="1" t="s">
        <v>38</v>
      </c>
      <c r="D28" s="1" t="s">
        <v>42</v>
      </c>
      <c r="E28" s="1" t="s">
        <v>14</v>
      </c>
      <c r="F28" s="1" t="str">
        <f t="shared" si="0"/>
        <v>UOJ-FK-FA-CHE-REH</v>
      </c>
    </row>
    <row r="29" spans="3:6" x14ac:dyDescent="0.25">
      <c r="C29" s="1" t="s">
        <v>38</v>
      </c>
      <c r="D29" s="1" t="s">
        <v>42</v>
      </c>
      <c r="E29" s="1" t="s">
        <v>15</v>
      </c>
      <c r="F29" s="1" t="str">
        <f t="shared" si="0"/>
        <v>UOJ-FK-FA-CHE-REC</v>
      </c>
    </row>
    <row r="30" spans="3:6" x14ac:dyDescent="0.25">
      <c r="C30" s="1" t="s">
        <v>38</v>
      </c>
      <c r="D30" s="1" t="s">
        <v>43</v>
      </c>
      <c r="E30" s="1" t="s">
        <v>10</v>
      </c>
      <c r="F30" s="1" t="str">
        <f t="shared" si="0"/>
        <v>UOJ-FK-FA-CU-CAP</v>
      </c>
    </row>
    <row r="31" spans="3:6" x14ac:dyDescent="0.25">
      <c r="C31" s="1" t="s">
        <v>38</v>
      </c>
      <c r="D31" s="1" t="s">
        <v>43</v>
      </c>
      <c r="E31" s="1" t="s">
        <v>14</v>
      </c>
      <c r="F31" s="1" t="str">
        <f t="shared" si="0"/>
        <v>UOJ-FK-FA-CU-REH</v>
      </c>
    </row>
    <row r="32" spans="3:6" x14ac:dyDescent="0.25">
      <c r="C32" s="1" t="s">
        <v>38</v>
      </c>
      <c r="D32" s="1" t="s">
        <v>43</v>
      </c>
      <c r="E32" s="1" t="s">
        <v>15</v>
      </c>
      <c r="F32" s="1" t="str">
        <f t="shared" si="0"/>
        <v>UOJ-FK-FA-CU-REC</v>
      </c>
    </row>
    <row r="33" spans="3:6" x14ac:dyDescent="0.25">
      <c r="C33" s="1" t="s">
        <v>38</v>
      </c>
      <c r="D33" s="1" t="s">
        <v>44</v>
      </c>
      <c r="E33" s="1" t="s">
        <v>10</v>
      </c>
      <c r="F33" s="1" t="str">
        <f t="shared" si="0"/>
        <v>UOJ-FK-FA-AEC-CAP</v>
      </c>
    </row>
    <row r="34" spans="3:6" x14ac:dyDescent="0.25">
      <c r="C34" s="1" t="s">
        <v>38</v>
      </c>
      <c r="D34" s="1" t="s">
        <v>44</v>
      </c>
      <c r="E34" s="1" t="s">
        <v>14</v>
      </c>
      <c r="F34" s="1" t="str">
        <f t="shared" si="0"/>
        <v>UOJ-FK-FA-AEC-REH</v>
      </c>
    </row>
    <row r="35" spans="3:6" x14ac:dyDescent="0.25">
      <c r="C35" s="1" t="s">
        <v>38</v>
      </c>
      <c r="D35" s="1" t="s">
        <v>44</v>
      </c>
      <c r="E35" s="1" t="s">
        <v>15</v>
      </c>
      <c r="F35" s="1" t="str">
        <f t="shared" si="0"/>
        <v>UOJ-FK-FA-AEC-REC</v>
      </c>
    </row>
    <row r="36" spans="3:6" x14ac:dyDescent="0.25">
      <c r="C36" s="1" t="s">
        <v>117</v>
      </c>
      <c r="D36" s="1" t="s">
        <v>119</v>
      </c>
      <c r="E36" s="1" t="s">
        <v>10</v>
      </c>
      <c r="F36" s="1" t="str">
        <f t="shared" si="0"/>
        <v>UOJ-FK-FT-BST-CAP</v>
      </c>
    </row>
    <row r="37" spans="3:6" x14ac:dyDescent="0.25">
      <c r="C37" s="1" t="s">
        <v>117</v>
      </c>
      <c r="D37" s="1" t="s">
        <v>119</v>
      </c>
      <c r="E37" s="1" t="s">
        <v>14</v>
      </c>
      <c r="F37" s="1" t="str">
        <f t="shared" si="0"/>
        <v>UOJ-FK-FT-BST-REH</v>
      </c>
    </row>
    <row r="38" spans="3:6" x14ac:dyDescent="0.25">
      <c r="C38" s="1" t="s">
        <v>117</v>
      </c>
      <c r="D38" s="1" t="s">
        <v>119</v>
      </c>
      <c r="E38" s="1" t="s">
        <v>15</v>
      </c>
      <c r="F38" s="1" t="str">
        <f t="shared" si="0"/>
        <v>UOJ-FK-FT-BST-REC</v>
      </c>
    </row>
    <row r="39" spans="3:6" x14ac:dyDescent="0.25">
      <c r="C39" s="1" t="s">
        <v>117</v>
      </c>
      <c r="D39" s="1" t="s">
        <v>120</v>
      </c>
      <c r="E39" s="1" t="s">
        <v>10</v>
      </c>
      <c r="F39" s="1" t="str">
        <f t="shared" si="0"/>
        <v>UOJ-FK-FT-ET-CAP</v>
      </c>
    </row>
    <row r="40" spans="3:6" x14ac:dyDescent="0.25">
      <c r="C40" s="1" t="s">
        <v>117</v>
      </c>
      <c r="D40" s="1" t="s">
        <v>120</v>
      </c>
      <c r="E40" s="1" t="s">
        <v>14</v>
      </c>
      <c r="F40" s="1" t="str">
        <f t="shared" si="0"/>
        <v>UOJ-FK-FT-ET-REH</v>
      </c>
    </row>
    <row r="41" spans="3:6" x14ac:dyDescent="0.25">
      <c r="C41" s="1" t="s">
        <v>117</v>
      </c>
      <c r="D41" s="1" t="s">
        <v>120</v>
      </c>
      <c r="E41" s="1" t="s">
        <v>15</v>
      </c>
      <c r="F41" s="1" t="str">
        <f t="shared" si="0"/>
        <v>UOJ-FK-FT-ET-REC</v>
      </c>
    </row>
    <row r="42" spans="3:6" x14ac:dyDescent="0.25">
      <c r="C42" s="1" t="s">
        <v>117</v>
      </c>
      <c r="D42" s="1" t="s">
        <v>12</v>
      </c>
      <c r="E42" s="1" t="s">
        <v>10</v>
      </c>
      <c r="F42" s="1" t="str">
        <f t="shared" si="0"/>
        <v>UOJ-FK-FT-IDS-CAP</v>
      </c>
    </row>
    <row r="43" spans="3:6" x14ac:dyDescent="0.25">
      <c r="C43" s="1" t="s">
        <v>117</v>
      </c>
      <c r="D43" s="1" t="s">
        <v>12</v>
      </c>
      <c r="E43" s="1" t="s">
        <v>14</v>
      </c>
      <c r="F43" s="1" t="str">
        <f t="shared" si="0"/>
        <v>UOJ-FK-FT-IDS-REH</v>
      </c>
    </row>
    <row r="44" spans="3:6" x14ac:dyDescent="0.25">
      <c r="C44" s="1" t="s">
        <v>117</v>
      </c>
      <c r="D44" s="1" t="s">
        <v>12</v>
      </c>
      <c r="E44" s="1" t="s">
        <v>15</v>
      </c>
      <c r="F44" s="1" t="str">
        <f t="shared" si="0"/>
        <v>UOJ-FK-FT-IDS-REC</v>
      </c>
    </row>
    <row r="45" spans="3:6" x14ac:dyDescent="0.25">
      <c r="C45" s="1" t="s">
        <v>117</v>
      </c>
      <c r="D45" s="1" t="s">
        <v>40</v>
      </c>
      <c r="E45" s="1" t="s">
        <v>10</v>
      </c>
      <c r="F45" s="1" t="str">
        <f t="shared" si="0"/>
        <v>UOJ-FK-FT-DEAN-CAP</v>
      </c>
    </row>
    <row r="46" spans="3:6" x14ac:dyDescent="0.25">
      <c r="C46" s="1" t="s">
        <v>117</v>
      </c>
      <c r="D46" s="1" t="s">
        <v>40</v>
      </c>
      <c r="E46" s="1" t="s">
        <v>14</v>
      </c>
      <c r="F46" s="1" t="str">
        <f t="shared" si="0"/>
        <v>UOJ-FK-FT-DEAN-REH</v>
      </c>
    </row>
    <row r="47" spans="3:6" x14ac:dyDescent="0.25">
      <c r="C47" s="1" t="s">
        <v>117</v>
      </c>
      <c r="D47" s="1" t="s">
        <v>40</v>
      </c>
      <c r="E47" s="1" t="s">
        <v>15</v>
      </c>
      <c r="F47" s="1" t="str">
        <f t="shared" si="0"/>
        <v>UOJ-FK-FT-DEAN-REC</v>
      </c>
    </row>
    <row r="48" spans="3:6" x14ac:dyDescent="0.25">
      <c r="C48" s="1" t="s">
        <v>118</v>
      </c>
      <c r="D48" s="1" t="s">
        <v>121</v>
      </c>
      <c r="E48" s="1" t="s">
        <v>10</v>
      </c>
      <c r="F48" s="1" t="str">
        <f t="shared" si="0"/>
        <v>UOJ-FK-GA-MH-CAP</v>
      </c>
    </row>
    <row r="49" spans="3:6" x14ac:dyDescent="0.25">
      <c r="C49" s="1" t="s">
        <v>118</v>
      </c>
      <c r="D49" s="1" t="s">
        <v>121</v>
      </c>
      <c r="E49" s="1" t="s">
        <v>14</v>
      </c>
      <c r="F49" s="1" t="str">
        <f t="shared" si="0"/>
        <v>UOJ-FK-GA-MH-REH</v>
      </c>
    </row>
    <row r="50" spans="3:6" x14ac:dyDescent="0.25">
      <c r="C50" s="1" t="s">
        <v>118</v>
      </c>
      <c r="D50" s="1" t="s">
        <v>121</v>
      </c>
      <c r="E50" s="1" t="s">
        <v>15</v>
      </c>
      <c r="F50" s="1" t="str">
        <f t="shared" si="0"/>
        <v>UOJ-FK-GA-MH-REC</v>
      </c>
    </row>
    <row r="51" spans="3:6" x14ac:dyDescent="0.25">
      <c r="C51" s="1" t="s">
        <v>118</v>
      </c>
      <c r="D51" s="1" t="s">
        <v>122</v>
      </c>
      <c r="E51" s="1" t="s">
        <v>10</v>
      </c>
      <c r="F51" s="1" t="str">
        <f t="shared" si="0"/>
        <v>UOJ-FK-GA-FH-CAP</v>
      </c>
    </row>
    <row r="52" spans="3:6" x14ac:dyDescent="0.25">
      <c r="C52" s="1" t="s">
        <v>118</v>
      </c>
      <c r="D52" s="1" t="s">
        <v>122</v>
      </c>
      <c r="E52" s="1" t="s">
        <v>14</v>
      </c>
      <c r="F52" s="1" t="str">
        <f t="shared" si="0"/>
        <v>UOJ-FK-GA-FH-REH</v>
      </c>
    </row>
    <row r="53" spans="3:6" x14ac:dyDescent="0.25">
      <c r="C53" s="1" t="s">
        <v>118</v>
      </c>
      <c r="D53" s="1" t="s">
        <v>122</v>
      </c>
      <c r="E53" s="1" t="s">
        <v>15</v>
      </c>
      <c r="F53" s="1" t="str">
        <f t="shared" si="0"/>
        <v>UOJ-FK-GA-FH-REC</v>
      </c>
    </row>
    <row r="54" spans="3:6" x14ac:dyDescent="0.25">
      <c r="C54" s="1" t="s">
        <v>118</v>
      </c>
      <c r="D54" s="1" t="s">
        <v>123</v>
      </c>
      <c r="E54" s="1" t="s">
        <v>10</v>
      </c>
      <c r="F54" s="1" t="str">
        <f t="shared" si="0"/>
        <v>UOJ-FK-GA-HC-CAP</v>
      </c>
    </row>
    <row r="55" spans="3:6" x14ac:dyDescent="0.25">
      <c r="C55" s="1" t="s">
        <v>118</v>
      </c>
      <c r="D55" s="1" t="s">
        <v>123</v>
      </c>
      <c r="E55" s="1" t="s">
        <v>14</v>
      </c>
      <c r="F55" s="1" t="str">
        <f t="shared" si="0"/>
        <v>UOJ-FK-GA-HC-REH</v>
      </c>
    </row>
    <row r="56" spans="3:6" x14ac:dyDescent="0.25">
      <c r="C56" s="1" t="s">
        <v>118</v>
      </c>
      <c r="D56" s="1" t="s">
        <v>123</v>
      </c>
      <c r="E56" s="1" t="s">
        <v>15</v>
      </c>
      <c r="F56" s="1" t="str">
        <f t="shared" si="0"/>
        <v>UOJ-FK-GA-HC-REC</v>
      </c>
    </row>
    <row r="57" spans="3:6" x14ac:dyDescent="0.25">
      <c r="C57" s="1" t="s">
        <v>118</v>
      </c>
      <c r="D57" s="1" t="s">
        <v>124</v>
      </c>
      <c r="E57" s="1" t="s">
        <v>10</v>
      </c>
      <c r="F57" s="1" t="str">
        <f t="shared" si="0"/>
        <v>UOJ-FK-GA-SU-CAP</v>
      </c>
    </row>
    <row r="58" spans="3:6" x14ac:dyDescent="0.25">
      <c r="C58" s="1" t="s">
        <v>118</v>
      </c>
      <c r="D58" s="1" t="s">
        <v>124</v>
      </c>
      <c r="E58" s="1" t="s">
        <v>14</v>
      </c>
      <c r="F58" s="1" t="str">
        <f t="shared" si="0"/>
        <v>UOJ-FK-GA-SU-REH</v>
      </c>
    </row>
    <row r="59" spans="3:6" x14ac:dyDescent="0.25">
      <c r="C59" s="1" t="s">
        <v>118</v>
      </c>
      <c r="D59" s="1" t="s">
        <v>124</v>
      </c>
      <c r="E59" s="1" t="s">
        <v>15</v>
      </c>
      <c r="F59" s="1" t="str">
        <f t="shared" si="0"/>
        <v>UOJ-FK-GA-SU-REC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A872-C08A-4621-A407-8FF6210E7A8F}">
  <sheetPr>
    <tabColor rgb="FF7030A0"/>
  </sheetPr>
  <dimension ref="C2:D24"/>
  <sheetViews>
    <sheetView workbookViewId="0">
      <selection activeCell="D11" sqref="D11"/>
    </sheetView>
  </sheetViews>
  <sheetFormatPr defaultRowHeight="15" x14ac:dyDescent="0.25"/>
  <cols>
    <col min="3" max="3" width="23.28515625" customWidth="1"/>
    <col min="4" max="4" width="34.28515625" customWidth="1"/>
  </cols>
  <sheetData>
    <row r="2" spans="3:4" x14ac:dyDescent="0.25">
      <c r="C2" s="65" t="s">
        <v>19</v>
      </c>
      <c r="D2" s="65" t="s">
        <v>20</v>
      </c>
    </row>
    <row r="3" spans="3:4" x14ac:dyDescent="0.25">
      <c r="C3" s="54" t="s">
        <v>171</v>
      </c>
      <c r="D3" s="53" t="s">
        <v>178</v>
      </c>
    </row>
    <row r="4" spans="3:4" x14ac:dyDescent="0.25">
      <c r="C4" s="54" t="s">
        <v>171</v>
      </c>
      <c r="D4" s="53" t="s">
        <v>180</v>
      </c>
    </row>
    <row r="5" spans="3:4" x14ac:dyDescent="0.25">
      <c r="C5" s="54" t="s">
        <v>171</v>
      </c>
      <c r="D5" s="53" t="s">
        <v>181</v>
      </c>
    </row>
    <row r="6" spans="3:4" x14ac:dyDescent="0.25">
      <c r="C6" s="54" t="s">
        <v>171</v>
      </c>
      <c r="D6" s="53" t="s">
        <v>182</v>
      </c>
    </row>
    <row r="7" spans="3:4" x14ac:dyDescent="0.25">
      <c r="C7" s="54" t="s">
        <v>171</v>
      </c>
      <c r="D7" s="53" t="s">
        <v>183</v>
      </c>
    </row>
    <row r="8" spans="3:4" x14ac:dyDescent="0.25">
      <c r="C8" s="54" t="s">
        <v>171</v>
      </c>
      <c r="D8" s="53" t="s">
        <v>184</v>
      </c>
    </row>
    <row r="9" spans="3:4" x14ac:dyDescent="0.25">
      <c r="C9" s="54" t="s">
        <v>171</v>
      </c>
      <c r="D9" s="53" t="s">
        <v>185</v>
      </c>
    </row>
    <row r="10" spans="3:4" x14ac:dyDescent="0.25">
      <c r="C10" s="54" t="s">
        <v>171</v>
      </c>
      <c r="D10" s="53" t="s">
        <v>186</v>
      </c>
    </row>
    <row r="11" spans="3:4" x14ac:dyDescent="0.25">
      <c r="C11" s="54" t="s">
        <v>171</v>
      </c>
      <c r="D11" s="53" t="s">
        <v>187</v>
      </c>
    </row>
    <row r="12" spans="3:4" x14ac:dyDescent="0.25">
      <c r="C12" s="54" t="s">
        <v>170</v>
      </c>
      <c r="D12" s="53" t="s">
        <v>175</v>
      </c>
    </row>
    <row r="13" spans="3:4" x14ac:dyDescent="0.25">
      <c r="C13" s="54" t="s">
        <v>170</v>
      </c>
      <c r="D13" s="53" t="s">
        <v>191</v>
      </c>
    </row>
    <row r="14" spans="3:4" x14ac:dyDescent="0.25">
      <c r="C14" s="54" t="s">
        <v>170</v>
      </c>
      <c r="D14" s="53" t="s">
        <v>9</v>
      </c>
    </row>
    <row r="15" spans="3:4" x14ac:dyDescent="0.25">
      <c r="C15" s="54" t="s">
        <v>170</v>
      </c>
      <c r="D15" s="53" t="s">
        <v>176</v>
      </c>
    </row>
    <row r="16" spans="3:4" x14ac:dyDescent="0.25">
      <c r="C16" s="54" t="s">
        <v>170</v>
      </c>
      <c r="D16" s="53" t="s">
        <v>17</v>
      </c>
    </row>
    <row r="17" spans="3:4" x14ac:dyDescent="0.25">
      <c r="C17" s="54" t="s">
        <v>170</v>
      </c>
      <c r="D17" s="53" t="s">
        <v>177</v>
      </c>
    </row>
    <row r="18" spans="3:4" x14ac:dyDescent="0.25">
      <c r="C18" s="54" t="s">
        <v>172</v>
      </c>
      <c r="D18" s="53" t="s">
        <v>188</v>
      </c>
    </row>
    <row r="19" spans="3:4" x14ac:dyDescent="0.25">
      <c r="C19" s="54" t="s">
        <v>172</v>
      </c>
      <c r="D19" s="53" t="s">
        <v>189</v>
      </c>
    </row>
    <row r="20" spans="3:4" x14ac:dyDescent="0.25">
      <c r="C20" s="54" t="s">
        <v>172</v>
      </c>
      <c r="D20" s="53" t="s">
        <v>190</v>
      </c>
    </row>
    <row r="21" spans="3:4" x14ac:dyDescent="0.25">
      <c r="C21" s="54" t="s">
        <v>173</v>
      </c>
      <c r="D21" s="53" t="s">
        <v>192</v>
      </c>
    </row>
    <row r="22" spans="3:4" x14ac:dyDescent="0.25">
      <c r="C22" s="54" t="s">
        <v>173</v>
      </c>
      <c r="D22" s="53" t="s">
        <v>193</v>
      </c>
    </row>
    <row r="23" spans="3:4" x14ac:dyDescent="0.25">
      <c r="C23" s="54" t="s">
        <v>173</v>
      </c>
      <c r="D23" s="53" t="s">
        <v>194</v>
      </c>
    </row>
    <row r="24" spans="3:4" x14ac:dyDescent="0.25">
      <c r="C24" s="54" t="s">
        <v>173</v>
      </c>
      <c r="D24" s="64" t="s">
        <v>195</v>
      </c>
    </row>
  </sheetData>
  <autoFilter ref="C2:D2" xr:uid="{1489A872-C08A-4621-A407-8FF6210E7A8F}">
    <sortState xmlns:xlrd2="http://schemas.microsoft.com/office/spreadsheetml/2017/richdata2" ref="C3:D24">
      <sortCondition ref="C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3C90-668A-431E-B989-C888D9D3DACB}">
  <sheetPr>
    <tabColor theme="7" tint="0.39997558519241921"/>
  </sheetPr>
  <dimension ref="A2:E27"/>
  <sheetViews>
    <sheetView workbookViewId="0">
      <selection activeCell="C3" sqref="C3"/>
    </sheetView>
  </sheetViews>
  <sheetFormatPr defaultRowHeight="15" x14ac:dyDescent="0.25"/>
  <cols>
    <col min="2" max="2" width="28.42578125" style="49" customWidth="1"/>
    <col min="3" max="3" width="46.42578125" style="60" customWidth="1"/>
    <col min="4" max="4" width="81.85546875" style="49" bestFit="1" customWidth="1"/>
    <col min="5" max="5" width="10.5703125" style="55" customWidth="1"/>
    <col min="6" max="6" width="11.5703125" style="49" customWidth="1"/>
    <col min="7" max="16384" width="9.140625" style="49"/>
  </cols>
  <sheetData>
    <row r="2" spans="2:5" ht="19.5" customHeight="1" x14ac:dyDescent="0.25">
      <c r="B2" s="61" t="s">
        <v>21</v>
      </c>
      <c r="C2" s="56" t="s">
        <v>50</v>
      </c>
    </row>
    <row r="3" spans="2:5" ht="19.5" customHeight="1" x14ac:dyDescent="0.25">
      <c r="B3" s="59" t="str">
        <f>+C2</f>
        <v>Memo No</v>
      </c>
      <c r="C3" s="34"/>
    </row>
    <row r="4" spans="2:5" ht="19.5" customHeight="1" x14ac:dyDescent="0.25">
      <c r="B4" s="59" t="str">
        <f>CONCATENATE(LEFT(B3,(FIND(" ",B3)-1))," Date")</f>
        <v>Memo Date</v>
      </c>
      <c r="C4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4,Procurement!B$3:AA$3,0)),"")</f>
        <v/>
      </c>
    </row>
    <row r="5" spans="2:5" ht="19.5" customHeight="1" x14ac:dyDescent="0.25">
      <c r="B5" s="58" t="str">
        <f>IF(B$3="Memo No","PRN No",IF(B$3="PRN No","Memo No",IF(B$3="Quotation No","PRN No")))</f>
        <v>PRN No</v>
      </c>
      <c r="C5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5,Procurement!B$3:AA$3,0)),"")</f>
        <v/>
      </c>
    </row>
    <row r="6" spans="2:5" ht="19.5" customHeight="1" x14ac:dyDescent="0.25">
      <c r="B6" s="59" t="str">
        <f>CONCATENATE(LEFT(B5,(FIND(" ",B5)-1))," Date")</f>
        <v>PRN Date</v>
      </c>
      <c r="C6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6,Procurement!B$3:AA$3,0)),"")</f>
        <v/>
      </c>
    </row>
    <row r="7" spans="2:5" ht="19.5" customHeight="1" x14ac:dyDescent="0.25">
      <c r="B7" s="58" t="str">
        <f>IF(B$3="Memo No","Quotation No",IF(B$3="PRN No","Quotation No",IF(B$3="Quotation No","Memo No")))</f>
        <v>Quotation No</v>
      </c>
      <c r="C7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7,Procurement!B$3:AA$3,0)),"")</f>
        <v/>
      </c>
    </row>
    <row r="8" spans="2:5" ht="19.5" customHeight="1" x14ac:dyDescent="0.25">
      <c r="B8" s="59" t="str">
        <f>CONCATENATE(LEFT(B7,(FIND(" ",B7)-1))," Date")</f>
        <v>Quotation Date</v>
      </c>
      <c r="C8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8,Procurement!B$3:AA$3,0)),"")</f>
        <v/>
      </c>
      <c r="E8" s="55" t="str">
        <f>MID(E5,(E7+1),1)</f>
        <v/>
      </c>
    </row>
    <row r="9" spans="2:5" ht="19.5" customHeight="1" x14ac:dyDescent="0.25">
      <c r="B9" s="58" t="s">
        <v>70</v>
      </c>
      <c r="C9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9,Procurement!B$3:AA$3,0)),"")</f>
        <v/>
      </c>
    </row>
    <row r="10" spans="2:5" ht="19.5" customHeight="1" x14ac:dyDescent="0.25">
      <c r="B10" s="58" t="s">
        <v>71</v>
      </c>
      <c r="C10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10,Procurement!B$3:AA$3,0)),"")</f>
        <v/>
      </c>
    </row>
    <row r="11" spans="2:5" ht="19.5" customHeight="1" x14ac:dyDescent="0.25">
      <c r="B11" s="58" t="s">
        <v>72</v>
      </c>
      <c r="C11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11,Procurement!B$3:AA$3,0)),"")</f>
        <v/>
      </c>
    </row>
    <row r="12" spans="2:5" ht="19.5" customHeight="1" x14ac:dyDescent="0.25">
      <c r="B12" s="58" t="s">
        <v>55</v>
      </c>
      <c r="C12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12,Procurement!B$3:AA$3,0)),"")</f>
        <v/>
      </c>
    </row>
    <row r="13" spans="2:5" ht="19.5" customHeight="1" x14ac:dyDescent="0.25">
      <c r="B13" s="58" t="s">
        <v>54</v>
      </c>
      <c r="C13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13,Procurement!B$3:AA$3,0)),"")</f>
        <v/>
      </c>
    </row>
    <row r="14" spans="2:5" ht="19.5" customHeight="1" x14ac:dyDescent="0.25">
      <c r="B14" s="58" t="s">
        <v>56</v>
      </c>
      <c r="C14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14,Procurement!B$3:AA$3,0)),"")</f>
        <v/>
      </c>
    </row>
    <row r="15" spans="2:5" ht="19.5" customHeight="1" x14ac:dyDescent="0.25">
      <c r="B15" s="58" t="s">
        <v>57</v>
      </c>
      <c r="C15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15,Procurement!B$3:AA$3,0)),"")</f>
        <v/>
      </c>
    </row>
    <row r="16" spans="2:5" ht="19.5" customHeight="1" x14ac:dyDescent="0.25">
      <c r="B16" s="58" t="s">
        <v>77</v>
      </c>
      <c r="C16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16,Procurement!B$3:AA$3,0)),"")</f>
        <v/>
      </c>
    </row>
    <row r="17" spans="2:3" ht="19.5" customHeight="1" x14ac:dyDescent="0.25">
      <c r="B17" s="58" t="s">
        <v>58</v>
      </c>
      <c r="C17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17,Procurement!B$3:AA$3,0)),"")</f>
        <v/>
      </c>
    </row>
    <row r="18" spans="2:3" ht="19.5" customHeight="1" x14ac:dyDescent="0.25">
      <c r="B18" s="58" t="s">
        <v>59</v>
      </c>
      <c r="C18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18,Procurement!B$3:AA$3,0)),"")</f>
        <v/>
      </c>
    </row>
    <row r="19" spans="2:3" ht="19.5" customHeight="1" x14ac:dyDescent="0.25">
      <c r="B19" s="58" t="s">
        <v>60</v>
      </c>
      <c r="C19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19,Procurement!B$3:AA$3,0)),"")</f>
        <v/>
      </c>
    </row>
    <row r="20" spans="2:3" ht="19.5" customHeight="1" x14ac:dyDescent="0.25">
      <c r="B20" s="58" t="s">
        <v>61</v>
      </c>
      <c r="C20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20,Procurement!B$3:AA$3,0)),"")</f>
        <v/>
      </c>
    </row>
    <row r="21" spans="2:3" ht="19.5" customHeight="1" x14ac:dyDescent="0.25">
      <c r="B21" s="58" t="s">
        <v>49</v>
      </c>
      <c r="C21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21,Procurement!B$3:AA$3,0)),"")</f>
        <v/>
      </c>
    </row>
    <row r="22" spans="2:3" ht="19.5" customHeight="1" x14ac:dyDescent="0.25">
      <c r="B22" s="58" t="s">
        <v>62</v>
      </c>
      <c r="C22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22,Procurement!B$3:AA$3,0)),"")</f>
        <v/>
      </c>
    </row>
    <row r="23" spans="2:3" ht="21" customHeight="1" x14ac:dyDescent="0.25">
      <c r="B23" s="58" t="s">
        <v>63</v>
      </c>
      <c r="C23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23,Procurement!B$3:AA$3,0)),"")</f>
        <v/>
      </c>
    </row>
    <row r="24" spans="2:3" ht="21" customHeight="1" x14ac:dyDescent="0.25">
      <c r="B24" s="58" t="s">
        <v>65</v>
      </c>
      <c r="C24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24,Procurement!B$3:AA$3,0)),"")</f>
        <v/>
      </c>
    </row>
    <row r="25" spans="2:3" ht="21" customHeight="1" x14ac:dyDescent="0.25">
      <c r="B25" s="58" t="s">
        <v>64</v>
      </c>
      <c r="C25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25,Procurement!B$3:AA$3,0)),"")</f>
        <v/>
      </c>
    </row>
    <row r="26" spans="2:3" ht="21" customHeight="1" x14ac:dyDescent="0.25">
      <c r="B26" s="58" t="s">
        <v>66</v>
      </c>
      <c r="C26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26,Procurement!B$3:AA$3,0)),"")</f>
        <v/>
      </c>
    </row>
    <row r="27" spans="2:3" ht="21" customHeight="1" x14ac:dyDescent="0.25">
      <c r="B27" s="58" t="s">
        <v>48</v>
      </c>
      <c r="C27" s="57" t="str">
        <f ca="1">IFERROR(INDEX(Procurement!B$3:AA$99991,MATCH('Procurement Analysis P-M-Q-1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$99999")),1),MATCH(B27,Procurement!B$3:AA$3,0)),"")</f>
        <v/>
      </c>
    </row>
  </sheetData>
  <dataValidations count="1">
    <dataValidation type="list" allowBlank="1" showInputMessage="1" showErrorMessage="1" sqref="C2" xr:uid="{E8CB9467-DEED-46B1-A7F4-68E2A25DB9A1}">
      <formula1>"Memo No,PRN No,Quotation No"</formula1>
    </dataValidation>
  </dataValidations>
  <pageMargins left="0.7" right="0.7" top="0.75" bottom="0.75" header="0.3" footer="0.3"/>
  <pageSetup orientation="portrait" r:id="rId1"/>
  <ignoredErrors>
    <ignoredError sqref="B5 B7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C6A2-EEA7-42EB-AEB3-C1732D6004B0}">
  <sheetPr>
    <tabColor theme="7" tint="0.39997558519241921"/>
  </sheetPr>
  <dimension ref="A1:Z2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" sqref="F1"/>
    </sheetView>
  </sheetViews>
  <sheetFormatPr defaultRowHeight="15" x14ac:dyDescent="0.25"/>
  <cols>
    <col min="2" max="2" width="35.42578125" style="49" customWidth="1"/>
    <col min="3" max="3" width="56.85546875" style="60" customWidth="1"/>
    <col min="4" max="4" width="4.7109375" style="138" customWidth="1"/>
    <col min="5" max="5" width="12" style="49" customWidth="1"/>
    <col min="6" max="6" width="28.140625" style="49" customWidth="1"/>
    <col min="7" max="8" width="11.42578125" style="49" customWidth="1"/>
    <col min="9" max="9" width="3.140625" style="140" customWidth="1"/>
    <col min="10" max="10" width="9.140625" style="49"/>
    <col min="11" max="11" width="44.28515625" style="49" customWidth="1"/>
    <col min="12" max="12" width="10.5703125" style="49" customWidth="1"/>
    <col min="13" max="13" width="9.140625" style="49"/>
    <col min="14" max="14" width="3" style="140" customWidth="1"/>
    <col min="15" max="15" width="13.42578125" style="49" customWidth="1"/>
    <col min="16" max="16" width="44.140625" style="49" customWidth="1"/>
    <col min="17" max="17" width="9.140625" style="49"/>
    <col min="18" max="18" width="9.140625" style="49" customWidth="1"/>
    <col min="19" max="19" width="3.7109375" style="140" customWidth="1"/>
    <col min="20" max="20" width="12.7109375" style="49" customWidth="1"/>
    <col min="21" max="21" width="33.42578125" style="49" customWidth="1"/>
    <col min="22" max="25" width="9.140625" style="49"/>
    <col min="26" max="26" width="25.42578125" style="49" customWidth="1"/>
    <col min="27" max="16384" width="9.140625" style="49"/>
  </cols>
  <sheetData>
    <row r="1" spans="2:26" ht="18.75" customHeight="1" x14ac:dyDescent="0.25">
      <c r="F1" s="170">
        <f ca="1">((LEN(C5)-LEN(SUBSTITUTE(C5,",","")))+1)</f>
        <v>3</v>
      </c>
    </row>
    <row r="2" spans="2:26" ht="30.75" customHeight="1" x14ac:dyDescent="0.25">
      <c r="B2" s="61" t="s">
        <v>21</v>
      </c>
      <c r="C2" s="137" t="s">
        <v>50</v>
      </c>
      <c r="E2" s="61" t="s">
        <v>52</v>
      </c>
      <c r="F2" s="139" t="str">
        <f ca="1">IF(E3&lt;((LEN(C5)-LEN(SUBSTITUTE(C5,",","")))+1),LEFT(C5,FIND(",",C5)-1),IF(F1=E3,C5," "))</f>
        <v>124/N3/MH/2022</v>
      </c>
      <c r="G2"/>
      <c r="H2"/>
      <c r="J2" s="61" t="s">
        <v>52</v>
      </c>
      <c r="K2" s="139" t="str">
        <f ca="1">IF(J3&lt;((LEN(C5)-LEN(SUBSTITUTE(C5,",","")))+1),MID($C5,(FIND(",",$C5)+1),((FIND(",",$C5,(FIND(",",$C5)+1))-(FIND(",",$C5)))-1)),IF(J3=F1,RIGHT(C5,14)," "))</f>
        <v>003/N3/WSP/2022</v>
      </c>
      <c r="L2"/>
      <c r="M2"/>
      <c r="O2" s="61" t="s">
        <v>52</v>
      </c>
      <c r="P2" s="139" t="str">
        <f ca="1">IF(O3&lt;((LEN(C5)-LEN(SUBSTITUTE(C5,",","")))+1),MID($C5,(FIND(",",$C5,(FIND(",",$C5)+1))+1),(FIND(",",$C5,(FIND(",",$C5,(FIND(",",$C5)+1))+1))-(FIND(",",$C5,(FIND(",",$C5)+1))+1))),IF(O3=F1,RIGHT(C5,15)," "))</f>
        <v>125/N3/WSP/2022</v>
      </c>
      <c r="Q2"/>
      <c r="R2"/>
      <c r="T2" s="61" t="s">
        <v>52</v>
      </c>
      <c r="U2" s="139" t="str">
        <f ca="1">IF(T3&lt;=((LEN(C5)-LEN(SUBSTITUTE(C5,",","")))+1),MID($C5,(FIND(",",$C5,(FIND(",",$C5,(FIND(",",$C5)+1))+1))+1),15)," ")</f>
        <v xml:space="preserve"> </v>
      </c>
      <c r="V2"/>
      <c r="W2"/>
    </row>
    <row r="3" spans="2:26" ht="19.5" customHeight="1" x14ac:dyDescent="0.25">
      <c r="B3" s="59" t="str">
        <f>+C2</f>
        <v>Memo No</v>
      </c>
      <c r="C3" s="11" t="s">
        <v>242</v>
      </c>
      <c r="E3" s="166">
        <f ca="1">IF(F1&gt;0,1,"")</f>
        <v>1</v>
      </c>
      <c r="F3" s="167"/>
      <c r="G3"/>
      <c r="H3"/>
      <c r="J3" s="166">
        <f ca="1">IF(E3&lt;F1,(E3+1),"")</f>
        <v>2</v>
      </c>
      <c r="K3" s="167"/>
      <c r="L3"/>
      <c r="M3"/>
      <c r="O3" s="166">
        <f ca="1">IF(J3&lt;F1,(J3+1),"")</f>
        <v>3</v>
      </c>
      <c r="P3" s="167"/>
      <c r="Q3"/>
      <c r="R3"/>
      <c r="T3" s="166" t="str">
        <f ca="1">IF(O3&lt;F1,(O3+1),"")</f>
        <v/>
      </c>
      <c r="U3" s="167"/>
      <c r="V3"/>
      <c r="W3"/>
    </row>
    <row r="4" spans="2:26" ht="19.5" customHeight="1" x14ac:dyDescent="0.25">
      <c r="B4" s="59" t="str">
        <f>CONCATENATE(LEFT(B3,(FIND(" ",B3)-1))," Date")</f>
        <v>Memo Date</v>
      </c>
      <c r="C4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4,Procurement!B$3:AA$3,0)),"")</f>
        <v>25.10.2022</v>
      </c>
      <c r="E4" s="47" t="s">
        <v>126</v>
      </c>
      <c r="F4" s="28" t="s">
        <v>127</v>
      </c>
      <c r="G4" s="28" t="s">
        <v>128</v>
      </c>
      <c r="H4" s="28" t="s">
        <v>129</v>
      </c>
      <c r="J4" s="47" t="s">
        <v>126</v>
      </c>
      <c r="K4" s="28" t="s">
        <v>127</v>
      </c>
      <c r="L4" s="28" t="s">
        <v>128</v>
      </c>
      <c r="M4" s="28" t="s">
        <v>129</v>
      </c>
      <c r="O4" s="47" t="s">
        <v>126</v>
      </c>
      <c r="P4" s="28" t="s">
        <v>127</v>
      </c>
      <c r="Q4" s="28" t="s">
        <v>128</v>
      </c>
      <c r="R4" s="28" t="s">
        <v>129</v>
      </c>
      <c r="T4" s="47" t="s">
        <v>126</v>
      </c>
      <c r="U4" s="28" t="s">
        <v>127</v>
      </c>
      <c r="V4" s="28" t="s">
        <v>128</v>
      </c>
      <c r="W4" s="28" t="s">
        <v>129</v>
      </c>
      <c r="Z4" s="49" t="str">
        <f ca="1">IF(J3&lt;=F1,MID($C5,(FIND(",",$C5)+1),((FIND(",",$C5,(FIND(",",$C5)+1))-(FIND(",",$C5)))-1))," ")</f>
        <v>003/N3/WSP/2022</v>
      </c>
    </row>
    <row r="5" spans="2:26" ht="19.5" customHeight="1" x14ac:dyDescent="0.25">
      <c r="B5" s="58" t="str">
        <f>IF(B$3="Memo No","PRN No",IF(B$3="PRN No","Memo No",IF(B$3="Quotation No","PRN No")))</f>
        <v>PRN No</v>
      </c>
      <c r="C5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5,Procurement!B$3:AA$3,0)),"")</f>
        <v>124/N3/MH/2022,003/N3/WSP/2022,125/N3/WSP/2022</v>
      </c>
      <c r="E5" s="68"/>
      <c r="F5" s="68"/>
      <c r="G5" s="68"/>
      <c r="H5" s="68"/>
      <c r="J5" s="68"/>
      <c r="K5" s="68"/>
      <c r="L5" s="68"/>
      <c r="M5" s="68"/>
      <c r="O5" s="68"/>
      <c r="P5" s="68"/>
      <c r="Q5" s="68"/>
      <c r="R5" s="68"/>
      <c r="T5" s="68"/>
      <c r="U5" s="68"/>
      <c r="V5" s="68"/>
      <c r="W5" s="68"/>
      <c r="Z5" s="49" t="e">
        <f ca="1">IF(O3&lt;=F1,MID($C5,(FIND(",",$C5,(FIND(",",$C5)+1))+1),(FIND(",",$C5,(FIND(",",$C5,(FIND(",",$C5)+1))+1))-(FIND(",",$C5,(FIND(",",$C5)+1))+1)))," ")</f>
        <v>#VALUE!</v>
      </c>
    </row>
    <row r="6" spans="2:26" ht="19.5" customHeight="1" x14ac:dyDescent="0.25">
      <c r="B6" s="59" t="str">
        <f>CONCATENATE(LEFT(B5,(FIND(" ",B5)-1))," Date")</f>
        <v>PRN Date</v>
      </c>
      <c r="C6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6,Procurement!B$3:AA$3,0)),"")</f>
        <v>28.10.2022</v>
      </c>
      <c r="E6" s="69">
        <f ca="1">IF(COUNTIF(PRN!C$4:C$999999,F$2)&gt;0,1,"")</f>
        <v>1</v>
      </c>
      <c r="F6" s="70" t="str">
        <f ca="1">IFERROR(INDEX(PRN!$B$2:$F$1048576,(MATCH('Procurement Analysis P-M-Q'!$F$2,PRN!$C$2:$C$1048576,0)+$E6-1),MATCH(F$4,PRN!$B$2:$F$2,0)),"")</f>
        <v xml:space="preserve"> 1 1/2'' Gate valve </v>
      </c>
      <c r="G6" s="70" t="str">
        <f ca="1">IFERROR(INDEX(PRN!$B$2:$F$1048576,(MATCH('Procurement Analysis P-M-Q'!$F$2,PRN!$C$2:$C$1048576,0)+$E6-1),MATCH(G$4,PRN!$B$2:$F$2,0)),"")</f>
        <v>Nos</v>
      </c>
      <c r="H6" s="71">
        <f ca="1">IFERROR(INDEX(PRN!$B$2:$F$1048576,(MATCH('Procurement Analysis P-M-Q'!$F$2,PRN!$C$2:$C$1048576,0)+$E6-1),MATCH(H$4,PRN!$B$2:$F$2,0)),"")</f>
        <v>1</v>
      </c>
      <c r="J6" s="69">
        <f ca="1">IF(COUNTIF(PRN!C$4:C$999999,K$2)&gt;0,1,"")</f>
        <v>1</v>
      </c>
      <c r="K6" s="70" t="str">
        <f ca="1">IFERROR(INDEX(PRN!$B$2:$F$1048576,(MATCH('Procurement Analysis P-M-Q'!$K$2,PRN!$C$2:$C$1048576,0)+$J6-1),MATCH(K$4,PRN!$B$2:$F$2,0)),"")</f>
        <v>3'' Pipe (1000 Gauge)</v>
      </c>
      <c r="L6" s="70" t="str">
        <f ca="1">IFERROR(INDEX(PRN!$B$2:$F$1048576,(MATCH('Procurement Analysis P-M-Q'!$K$2,PRN!$C$2:$C$1048576,0)+$J6-1),MATCH(L$4,PRN!$B$2:$F$2,0)),"")</f>
        <v>Nrs</v>
      </c>
      <c r="M6" s="71">
        <f ca="1">IFERROR(INDEX(PRN!$B$2:$F$1048576,(MATCH('Procurement Analysis P-M-Q'!$K$2,PRN!$C$2:$C$1048576,0)+$J6-1),MATCH(M$4,PRN!$B$2:$F$2,0)),"")</f>
        <v>25</v>
      </c>
      <c r="O6" s="69">
        <f ca="1">IF(COUNTIF(PRN!C$4:C$999999,P$2)&gt;0,1,"")</f>
        <v>1</v>
      </c>
      <c r="P6" s="70" t="str">
        <f ca="1">IFERROR(INDEX(PRN!$B$2:$F$1048576,(MATCH('Procurement Analysis P-M-Q'!$P$2,PRN!$C$2:$C$1048576,0)+$O6-1),MATCH(P$4,PRN!$B$2:$F$2,0)),"")</f>
        <v xml:space="preserve">no-12 Welding Rods </v>
      </c>
      <c r="Q6" s="70" t="str">
        <f ca="1">IFERROR(INDEX(PRN!$B$2:$F$1048576,(MATCH('Procurement Analysis P-M-Q'!$P$2,PRN!$C$2:$C$1048576,0)+$O6-1),MATCH(Q$4,PRN!$B$2:$F$2,0)),"")</f>
        <v xml:space="preserve">box </v>
      </c>
      <c r="R6" s="71">
        <f ca="1">IFERROR(INDEX(PRN!$B$2:$F$1048576,(MATCH('Procurement Analysis P-M-Q'!$P$2,PRN!$C$2:$C$1048576,0)+$O6-1),MATCH(R$4,PRN!$B$2:$F$2,0)),"")</f>
        <v>15</v>
      </c>
      <c r="T6" s="69" t="str">
        <f ca="1">IF(COUNTIF(PRN!C$4:C$999999,U$2)&gt;0,1,"")</f>
        <v/>
      </c>
      <c r="U6" s="70" t="str">
        <f ca="1">IFERROR(INDEX(PRN!$B$2:$F$1048576,(MATCH('Procurement Analysis P-M-Q'!$U$2,PRN!$C$2:$C$1048576,0)+$T6-1),MATCH(U$4,PRN!$B$2:$F$2,0)),"")</f>
        <v/>
      </c>
      <c r="V6" s="70" t="str">
        <f ca="1">IFERROR(INDEX(PRN!$B$2:$F$1048576,(MATCH('Procurement Analysis P-M-Q'!$U$2,PRN!$C$2:$C$1048576,0)+$T6-1),MATCH(V$4,PRN!$B$2:$F$2,0)),"")</f>
        <v/>
      </c>
      <c r="W6" s="70" t="str">
        <f ca="1">IFERROR(INDEX(PRN!$B$2:$F$1048576,(MATCH('Procurement Analysis P-M-Q'!$U$2,PRN!$C$2:$C$1048576,0)+$T6-1),MATCH(W$4,PRN!$B$2:$F$2,0)),"")</f>
        <v/>
      </c>
    </row>
    <row r="7" spans="2:26" ht="19.5" customHeight="1" x14ac:dyDescent="0.25">
      <c r="B7" s="58" t="str">
        <f>IF(B$3="Memo No","Quotation No",IF(B$3="PRN No","Quotation No",IF(B$3="Quotation No","Memo No")))</f>
        <v>Quotation No</v>
      </c>
      <c r="C7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7,Procurement!B$3:AA$3,0)),"")</f>
        <v>UOJ/FK/FE/WSP/CAP/2023/003</v>
      </c>
      <c r="E7" s="69">
        <f ca="1">IF(E6&lt;COUNTIF(PRN!C$4:C$999999,F$2),(E6+1),"")</f>
        <v>2</v>
      </c>
      <c r="F7" s="70" t="str">
        <f ca="1">IFERROR(INDEX(PRN!$B$2:$F$1048576,(MATCH('Procurement Analysis P-M-Q'!$F$2,PRN!$C$2:$C$1048576,0)+$E7-1),MATCH(F$4,PRN!$B$2:$F$2,0)),"")</f>
        <v xml:space="preserve">1 1/2'' Valve Socket </v>
      </c>
      <c r="G7" s="70" t="str">
        <f ca="1">IFERROR(INDEX(PRN!$B$2:$F$1048576,(MATCH('Procurement Analysis P-M-Q'!$F$2,PRN!$C$2:$C$1048576,0)+$E7-1),MATCH(G$4,PRN!$B$2:$F$2,0)),"")</f>
        <v>Nos</v>
      </c>
      <c r="H7" s="71">
        <f ca="1">IFERROR(INDEX(PRN!$B$2:$F$1048576,(MATCH('Procurement Analysis P-M-Q'!$F$2,PRN!$C$2:$C$1048576,0)+$E7-1),MATCH(H$4,PRN!$B$2:$F$2,0)),"")</f>
        <v>2</v>
      </c>
      <c r="J7" s="69" t="str">
        <f ca="1">IF(J6&lt;COUNTIF(PRN!C$4:C$999999,K$2),(J6+1),"")</f>
        <v/>
      </c>
      <c r="K7" s="70" t="str">
        <f ca="1">IFERROR(INDEX(PRN!$B$2:$F$1048576,(MATCH('Procurement Analysis P-M-Q'!$K$2,PRN!$C$2:$C$1048576,0)+$J7-1),MATCH(K$4,PRN!$B$2:$F$2,0)),"")</f>
        <v/>
      </c>
      <c r="L7" s="70" t="str">
        <f ca="1">IFERROR(INDEX(PRN!$B$2:$F$1048576,(MATCH('Procurement Analysis P-M-Q'!$K$2,PRN!$C$2:$C$1048576,0)+$J7-1),MATCH(L$4,PRN!$B$2:$F$2,0)),"")</f>
        <v/>
      </c>
      <c r="M7" s="71" t="str">
        <f ca="1">IFERROR(INDEX(PRN!$B$2:$F$1048576,(MATCH('Procurement Analysis P-M-Q'!$K$2,PRN!$C$2:$C$1048576,0)+$J7-1),MATCH(M$4,PRN!$B$2:$F$2,0)),"")</f>
        <v/>
      </c>
      <c r="O7" s="69" t="str">
        <f ca="1">IF(O6&lt;COUNTIF(PRN!C$4:C$999999,P$2),(O6+1),"")</f>
        <v/>
      </c>
      <c r="P7" s="70" t="str">
        <f ca="1">IFERROR(INDEX(PRN!$B$2:$F$1048576,(MATCH('Procurement Analysis P-M-Q'!$P$2,PRN!$C$2:$C$1048576,0)+$O7-1),MATCH(P$4,PRN!$B$2:$F$2,0)),"")</f>
        <v/>
      </c>
      <c r="Q7" s="70" t="str">
        <f ca="1">IFERROR(INDEX(PRN!$B$2:$F$1048576,(MATCH('Procurement Analysis P-M-Q'!$P$2,PRN!$C$2:$C$1048576,0)+$O7-1),MATCH(Q$4,PRN!$B$2:$F$2,0)),"")</f>
        <v/>
      </c>
      <c r="R7" s="71" t="str">
        <f ca="1">IFERROR(INDEX(PRN!$B$2:$F$1048576,(MATCH('Procurement Analysis P-M-Q'!$P$2,PRN!$C$2:$C$1048576,0)+$O7-1),MATCH(R$4,PRN!$B$2:$F$2,0)),"")</f>
        <v/>
      </c>
      <c r="T7" s="69" t="str">
        <f ca="1">IF(T6&lt;COUNTIF(PRN!C$4:C$999999,U$2),(T6+1),"")</f>
        <v/>
      </c>
      <c r="U7" s="70" t="str">
        <f ca="1">IFERROR(INDEX(PRN!$B$2:$F$1048576,(MATCH('Procurement Analysis P-M-Q'!$U$2,PRN!$C$2:$C$1048576,0)+$T7-1),MATCH(U$4,PRN!$B$2:$F$2,0)),"")</f>
        <v/>
      </c>
      <c r="V7" s="70" t="str">
        <f ca="1">IFERROR(INDEX(PRN!$B$2:$F$1048576,(MATCH('Procurement Analysis P-M-Q'!$U$2,PRN!$C$2:$C$1048576,0)+$T7-1),MATCH(V$4,PRN!$B$2:$F$2,0)),"")</f>
        <v/>
      </c>
      <c r="W7" s="70" t="str">
        <f ca="1">IFERROR(INDEX(PRN!$B$2:$F$1048576,(MATCH('Procurement Analysis P-M-Q'!$U$2,PRN!$C$2:$C$1048576,0)+$T7-1),MATCH(W$4,PRN!$B$2:$F$2,0)),"")</f>
        <v/>
      </c>
    </row>
    <row r="8" spans="2:26" ht="19.5" customHeight="1" x14ac:dyDescent="0.25">
      <c r="B8" s="59" t="str">
        <f>CONCATENATE(LEFT(B7,(FIND(" ",B7)-1))," Date")</f>
        <v>Quotation Date</v>
      </c>
      <c r="C8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8,Procurement!B$3:AA$3,0)),"")</f>
        <v>28.11.2022</v>
      </c>
      <c r="D8" s="138" t="str">
        <f>MID(D5,(D7+1),1)</f>
        <v/>
      </c>
      <c r="E8" s="69">
        <f ca="1">IF(E7&lt;COUNTIF(PRN!C$4:C$999999,F$2),(E7+1),"")</f>
        <v>3</v>
      </c>
      <c r="F8" s="70" t="str">
        <f ca="1">IFERROR(INDEX(PRN!$B$2:$F$1048576,(MATCH('Procurement Analysis P-M-Q'!$F$2,PRN!$C$2:$C$1048576,0)+$E8-1),MATCH(F$4,PRN!$B$2:$F$2,0)),"")</f>
        <v xml:space="preserve">3/4'' Thread seal </v>
      </c>
      <c r="G8" s="70" t="str">
        <f ca="1">IFERROR(INDEX(PRN!$B$2:$F$1048576,(MATCH('Procurement Analysis P-M-Q'!$F$2,PRN!$C$2:$C$1048576,0)+$E8-1),MATCH(G$4,PRN!$B$2:$F$2,0)),"")</f>
        <v>Nos</v>
      </c>
      <c r="H8" s="71">
        <f ca="1">IFERROR(INDEX(PRN!$B$2:$F$1048576,(MATCH('Procurement Analysis P-M-Q'!$F$2,PRN!$C$2:$C$1048576,0)+$E8-1),MATCH(H$4,PRN!$B$2:$F$2,0)),"")</f>
        <v>1</v>
      </c>
      <c r="J8" s="69" t="str">
        <f ca="1">IF(J7&lt;COUNTIF(PRN!C$4:C$999999,K$2),(J7+1),"")</f>
        <v/>
      </c>
      <c r="K8" s="70" t="str">
        <f ca="1">IFERROR(INDEX(PRN!$B$2:$F$1048576,(MATCH('Procurement Analysis P-M-Q'!$K$2,PRN!$C$2:$C$1048576,0)+$J8-1),MATCH(K$4,PRN!$B$2:$F$2,0)),"")</f>
        <v/>
      </c>
      <c r="L8" s="70" t="str">
        <f ca="1">IFERROR(INDEX(PRN!$B$2:$F$1048576,(MATCH('Procurement Analysis P-M-Q'!$K$2,PRN!$C$2:$C$1048576,0)+$J8-1),MATCH(L$4,PRN!$B$2:$F$2,0)),"")</f>
        <v/>
      </c>
      <c r="M8" s="71" t="str">
        <f ca="1">IFERROR(INDEX(PRN!$B$2:$F$1048576,(MATCH('Procurement Analysis P-M-Q'!$K$2,PRN!$C$2:$C$1048576,0)+$J8-1),MATCH(M$4,PRN!$B$2:$F$2,0)),"")</f>
        <v/>
      </c>
      <c r="O8" s="69" t="str">
        <f ca="1">IF(O7&lt;COUNTIF(PRN!C$4:C$999999,P$2),(O7+1),"")</f>
        <v/>
      </c>
      <c r="P8" s="70" t="str">
        <f ca="1">IFERROR(INDEX(PRN!$B$2:$F$1048576,(MATCH('Procurement Analysis P-M-Q'!$P$2,PRN!$C$2:$C$1048576,0)+$O8-1),MATCH(P$4,PRN!$B$2:$F$2,0)),"")</f>
        <v/>
      </c>
      <c r="Q8" s="70" t="str">
        <f ca="1">IFERROR(INDEX(PRN!$B$2:$F$1048576,(MATCH('Procurement Analysis P-M-Q'!$P$2,PRN!$C$2:$C$1048576,0)+$O8-1),MATCH(Q$4,PRN!$B$2:$F$2,0)),"")</f>
        <v/>
      </c>
      <c r="R8" s="71" t="str">
        <f ca="1">IFERROR(INDEX(PRN!$B$2:$F$1048576,(MATCH('Procurement Analysis P-M-Q'!$P$2,PRN!$C$2:$C$1048576,0)+$O8-1),MATCH(R$4,PRN!$B$2:$F$2,0)),"")</f>
        <v/>
      </c>
      <c r="T8" s="69" t="str">
        <f ca="1">IF(T7&lt;COUNTIF(PRN!H$4:H$999999,U$2),(T7+1),"")</f>
        <v/>
      </c>
      <c r="U8" s="70" t="str">
        <f ca="1">IFERROR(INDEX(PRN!$B$2:$F$1048576,(MATCH('Procurement Analysis P-M-Q'!$U$2,PRN!$C$2:$C$1048576,0)+$T8-1),MATCH(U$4,PRN!$B$2:$F$2,0)),"")</f>
        <v/>
      </c>
      <c r="V8" s="70" t="str">
        <f ca="1">IFERROR(INDEX(PRN!$B$2:$F$1048576,(MATCH('Procurement Analysis P-M-Q'!$U$2,PRN!$C$2:$C$1048576,0)+$T8-1),MATCH(V$4,PRN!$B$2:$F$2,0)),"")</f>
        <v/>
      </c>
      <c r="W8" s="70" t="str">
        <f ca="1">IFERROR(INDEX(PRN!$B$2:$F$1048576,(MATCH('Procurement Analysis P-M-Q'!$U$2,PRN!$C$2:$C$1048576,0)+$T8-1),MATCH(W$4,PRN!$B$2:$F$2,0)),"")</f>
        <v/>
      </c>
    </row>
    <row r="9" spans="2:26" ht="19.5" customHeight="1" x14ac:dyDescent="0.25">
      <c r="B9" s="58" t="s">
        <v>70</v>
      </c>
      <c r="C9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9,Procurement!B$3:AA$3,0)),"")</f>
        <v>WSP</v>
      </c>
      <c r="E9" s="69">
        <f ca="1">IF(E8&lt;COUNTIF(PRN!C$4:C$999999,F$2),(E8+1),"")</f>
        <v>4</v>
      </c>
      <c r="F9" s="70" t="str">
        <f ca="1">IFERROR(INDEX(PRN!$B$2:$F$1048576,(MATCH('Procurement Analysis P-M-Q'!$F$2,PRN!$C$2:$C$1048576,0)+$E9-1),MATCH(F$4,PRN!$B$2:$F$2,0)),"")</f>
        <v xml:space="preserve">1/2''  1 1/2ft Hose connector </v>
      </c>
      <c r="G9" s="70" t="str">
        <f ca="1">IFERROR(INDEX(PRN!$B$2:$F$1048576,(MATCH('Procurement Analysis P-M-Q'!$F$2,PRN!$C$2:$C$1048576,0)+$E9-1),MATCH(G$4,PRN!$B$2:$F$2,0)),"")</f>
        <v>Nos</v>
      </c>
      <c r="H9" s="71">
        <f ca="1">IFERROR(INDEX(PRN!$B$2:$F$1048576,(MATCH('Procurement Analysis P-M-Q'!$F$2,PRN!$C$2:$C$1048576,0)+$E9-1),MATCH(H$4,PRN!$B$2:$F$2,0)),"")</f>
        <v>2</v>
      </c>
      <c r="J9" s="69" t="str">
        <f ca="1">IF(J8&lt;COUNTIF(PRN!C$4:C$999999,K$2),(J8+1),"")</f>
        <v/>
      </c>
      <c r="K9" s="70" t="str">
        <f ca="1">IFERROR(INDEX(PRN!$B$2:$F$1048576,(MATCH('Procurement Analysis P-M-Q'!$K$2,PRN!$C$2:$C$1048576,0)+$J9-1),MATCH(K$4,PRN!$B$2:$F$2,0)),"")</f>
        <v/>
      </c>
      <c r="L9" s="70" t="str">
        <f ca="1">IFERROR(INDEX(PRN!$B$2:$F$1048576,(MATCH('Procurement Analysis P-M-Q'!$K$2,PRN!$C$2:$C$1048576,0)+$J9-1),MATCH(L$4,PRN!$B$2:$F$2,0)),"")</f>
        <v/>
      </c>
      <c r="M9" s="71" t="str">
        <f ca="1">IFERROR(INDEX(PRN!$B$2:$F$1048576,(MATCH('Procurement Analysis P-M-Q'!$K$2,PRN!$C$2:$C$1048576,0)+$J9-1),MATCH(M$4,PRN!$B$2:$F$2,0)),"")</f>
        <v/>
      </c>
      <c r="O9" s="69" t="str">
        <f ca="1">IF(O8&lt;COUNTIF(PRN!C$4:C$999999,P$2),(O8+1),"")</f>
        <v/>
      </c>
      <c r="P9" s="70" t="str">
        <f ca="1">IFERROR(INDEX(PRN!$B$2:$F$1048576,(MATCH('Procurement Analysis P-M-Q'!$P$2,PRN!$C$2:$C$1048576,0)+$O9-1),MATCH(P$4,PRN!$B$2:$F$2,0)),"")</f>
        <v/>
      </c>
      <c r="Q9" s="70" t="str">
        <f ca="1">IFERROR(INDEX(PRN!$B$2:$F$1048576,(MATCH('Procurement Analysis P-M-Q'!$P$2,PRN!$C$2:$C$1048576,0)+$O9-1),MATCH(Q$4,PRN!$B$2:$F$2,0)),"")</f>
        <v/>
      </c>
      <c r="R9" s="71" t="str">
        <f ca="1">IFERROR(INDEX(PRN!$B$2:$F$1048576,(MATCH('Procurement Analysis P-M-Q'!$P$2,PRN!$C$2:$C$1048576,0)+$O9-1),MATCH(R$4,PRN!$B$2:$F$2,0)),"")</f>
        <v/>
      </c>
      <c r="T9" s="69" t="str">
        <f ca="1">IF(T8&lt;COUNTIF(PRN!H$4:H$999999,U$2),(T8+1),"")</f>
        <v/>
      </c>
      <c r="U9" s="70" t="str">
        <f ca="1">IFERROR(INDEX(PRN!$B$2:$F$1048576,(MATCH('Procurement Analysis P-M-Q'!$U$2,PRN!$C$2:$C$1048576,0)+$T9-1),MATCH(U$4,PRN!$B$2:$F$2,0)),"")</f>
        <v/>
      </c>
      <c r="V9" s="70" t="str">
        <f ca="1">IFERROR(INDEX(PRN!$B$2:$F$1048576,(MATCH('Procurement Analysis P-M-Q'!$U$2,PRN!$C$2:$C$1048576,0)+$T9-1),MATCH(V$4,PRN!$B$2:$F$2,0)),"")</f>
        <v/>
      </c>
      <c r="W9" s="70" t="str">
        <f ca="1">IFERROR(INDEX(PRN!$B$2:$F$1048576,(MATCH('Procurement Analysis P-M-Q'!$U$2,PRN!$C$2:$C$1048576,0)+$T9-1),MATCH(W$4,PRN!$B$2:$F$2,0)),"")</f>
        <v/>
      </c>
    </row>
    <row r="10" spans="2:26" ht="19.5" customHeight="1" x14ac:dyDescent="0.25">
      <c r="B10" s="58" t="s">
        <v>71</v>
      </c>
      <c r="C10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10,Procurement!B$3:AA$3,0)),"")</f>
        <v>Computer Room Repair Work</v>
      </c>
      <c r="E10" s="69" t="str">
        <f ca="1">IF(E9&lt;COUNTIF(PRN!C$4:C$999999,F$2),(E9+1),"")</f>
        <v/>
      </c>
      <c r="F10" s="70" t="str">
        <f ca="1">IFERROR(INDEX(PRN!$B$2:$F$1048576,(MATCH('Procurement Analysis P-M-Q'!$F$2,PRN!$C$2:$C$1048576,0)+$E10-1),MATCH(F$4,PRN!$B$2:$F$2,0)),"")</f>
        <v/>
      </c>
      <c r="G10" s="70" t="str">
        <f ca="1">IFERROR(INDEX(PRN!$B$2:$F$1048576,(MATCH('Procurement Analysis P-M-Q'!$F$2,PRN!$C$2:$C$1048576,0)+$E10-1),MATCH(G$4,PRN!$B$2:$F$2,0)),"")</f>
        <v/>
      </c>
      <c r="H10" s="71" t="str">
        <f ca="1">IFERROR(INDEX(PRN!$B$2:$F$1048576,(MATCH('Procurement Analysis P-M-Q'!$F$2,PRN!$C$2:$C$1048576,0)+$E10-1),MATCH(H$4,PRN!$B$2:$F$2,0)),"")</f>
        <v/>
      </c>
      <c r="J10" s="69" t="str">
        <f ca="1">IF(J9&lt;COUNTIF(PRN!C$4:C$999999,K$2),(J9+1),"")</f>
        <v/>
      </c>
      <c r="K10" s="70" t="str">
        <f ca="1">IFERROR(INDEX(PRN!$B$2:$F$1048576,(MATCH('Procurement Analysis P-M-Q'!$K$2,PRN!$C$2:$C$1048576,0)+$J10-1),MATCH(K$4,PRN!$B$2:$F$2,0)),"")</f>
        <v/>
      </c>
      <c r="L10" s="70" t="str">
        <f ca="1">IFERROR(INDEX(PRN!$B$2:$F$1048576,(MATCH('Procurement Analysis P-M-Q'!$K$2,PRN!$C$2:$C$1048576,0)+$J10-1),MATCH(L$4,PRN!$B$2:$F$2,0)),"")</f>
        <v/>
      </c>
      <c r="M10" s="71" t="str">
        <f ca="1">IFERROR(INDEX(PRN!$B$2:$F$1048576,(MATCH('Procurement Analysis P-M-Q'!$K$2,PRN!$C$2:$C$1048576,0)+$J10-1),MATCH(M$4,PRN!$B$2:$F$2,0)),"")</f>
        <v/>
      </c>
      <c r="O10" s="69" t="str">
        <f ca="1">IF(O9&lt;COUNTIF(PRN!C$4:C$999999,P$2),(O9+1),"")</f>
        <v/>
      </c>
      <c r="P10" s="70" t="str">
        <f ca="1">IFERROR(INDEX(PRN!$B$2:$F$1048576,(MATCH('Procurement Analysis P-M-Q'!$P$2,PRN!$C$2:$C$1048576,0)+$O10-1),MATCH(P$4,PRN!$B$2:$F$2,0)),"")</f>
        <v/>
      </c>
      <c r="Q10" s="70" t="str">
        <f ca="1">IFERROR(INDEX(PRN!$B$2:$F$1048576,(MATCH('Procurement Analysis P-M-Q'!$P$2,PRN!$C$2:$C$1048576,0)+$O10-1),MATCH(Q$4,PRN!$B$2:$F$2,0)),"")</f>
        <v/>
      </c>
      <c r="R10" s="71" t="str">
        <f ca="1">IFERROR(INDEX(PRN!$B$2:$F$1048576,(MATCH('Procurement Analysis P-M-Q'!$P$2,PRN!$C$2:$C$1048576,0)+$O10-1),MATCH(R$4,PRN!$B$2:$F$2,0)),"")</f>
        <v/>
      </c>
      <c r="T10" s="69" t="str">
        <f ca="1">IF(T9&lt;COUNTIF(PRN!H$4:H$999999,U$2),(T9+1),"")</f>
        <v/>
      </c>
      <c r="U10" s="70" t="str">
        <f ca="1">IFERROR(INDEX(PRN!$B$2:$F$1048576,(MATCH('Procurement Analysis P-M-Q'!$U$2,PRN!$C$2:$C$1048576,0)+$T10-1),MATCH(U$4,PRN!$B$2:$F$2,0)),"")</f>
        <v/>
      </c>
      <c r="V10" s="70" t="str">
        <f ca="1">IFERROR(INDEX(PRN!$B$2:$F$1048576,(MATCH('Procurement Analysis P-M-Q'!$U$2,PRN!$C$2:$C$1048576,0)+$T10-1),MATCH(V$4,PRN!$B$2:$F$2,0)),"")</f>
        <v/>
      </c>
      <c r="W10" s="70" t="str">
        <f ca="1">IFERROR(INDEX(PRN!$B$2:$F$1048576,(MATCH('Procurement Analysis P-M-Q'!$U$2,PRN!$C$2:$C$1048576,0)+$T10-1),MATCH(W$4,PRN!$B$2:$F$2,0)),"")</f>
        <v/>
      </c>
    </row>
    <row r="11" spans="2:26" ht="19.5" customHeight="1" x14ac:dyDescent="0.25">
      <c r="B11" s="58" t="s">
        <v>72</v>
      </c>
      <c r="C11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11,Procurement!B$3:AA$3,0)),"")</f>
        <v>Com Lab 01</v>
      </c>
      <c r="E11" s="69" t="str">
        <f ca="1">IF(E10&lt;COUNTIF(PRN!C$4:C$999999,F$2),(E10+1),"")</f>
        <v/>
      </c>
      <c r="F11" s="70" t="str">
        <f ca="1">IFERROR(INDEX(PRN!$B$2:$F$1048576,(MATCH('Procurement Analysis P-M-Q'!$F$2,PRN!$C$2:$C$1048576,0)+$E11-1),MATCH(F$4,PRN!$B$2:$F$2,0)),"")</f>
        <v/>
      </c>
      <c r="G11" s="70" t="str">
        <f ca="1">IFERROR(INDEX(PRN!$B$2:$F$1048576,(MATCH('Procurement Analysis P-M-Q'!$F$2,PRN!$C$2:$C$1048576,0)+$E11-1),MATCH(G$4,PRN!$B$2:$F$2,0)),"")</f>
        <v/>
      </c>
      <c r="H11" s="71" t="str">
        <f ca="1">IFERROR(INDEX(PRN!$B$2:$F$1048576,(MATCH('Procurement Analysis P-M-Q'!$F$2,PRN!$C$2:$C$1048576,0)+$E11-1),MATCH(H$4,PRN!$B$2:$F$2,0)),"")</f>
        <v/>
      </c>
      <c r="J11" s="69" t="str">
        <f ca="1">IF(J10&lt;COUNTIF(PRN!C$4:C$999999,K$2),(J10+1),"")</f>
        <v/>
      </c>
      <c r="K11" s="70" t="str">
        <f ca="1">IFERROR(INDEX(PRN!$B$2:$F$1048576,(MATCH('Procurement Analysis P-M-Q'!$K$2,PRN!$C$2:$C$1048576,0)+$J11-1),MATCH(K$4,PRN!$B$2:$F$2,0)),"")</f>
        <v/>
      </c>
      <c r="L11" s="70" t="str">
        <f ca="1">IFERROR(INDEX(PRN!$B$2:$F$1048576,(MATCH('Procurement Analysis P-M-Q'!$K$2,PRN!$C$2:$C$1048576,0)+$J11-1),MATCH(L$4,PRN!$B$2:$F$2,0)),"")</f>
        <v/>
      </c>
      <c r="M11" s="71" t="str">
        <f ca="1">IFERROR(INDEX(PRN!$B$2:$F$1048576,(MATCH('Procurement Analysis P-M-Q'!$K$2,PRN!$C$2:$C$1048576,0)+$J11-1),MATCH(M$4,PRN!$B$2:$F$2,0)),"")</f>
        <v/>
      </c>
      <c r="O11" s="69" t="str">
        <f ca="1">IF(O10&lt;COUNTIF(PRN!C$4:C$999999,P$2),(O10+1),"")</f>
        <v/>
      </c>
      <c r="P11" s="70" t="str">
        <f ca="1">IFERROR(INDEX(PRN!$B$2:$F$1048576,(MATCH('Procurement Analysis P-M-Q'!$P$2,PRN!$C$2:$C$1048576,0)+$O11-1),MATCH(P$4,PRN!$B$2:$F$2,0)),"")</f>
        <v/>
      </c>
      <c r="Q11" s="70" t="str">
        <f ca="1">IFERROR(INDEX(PRN!$B$2:$F$1048576,(MATCH('Procurement Analysis P-M-Q'!$P$2,PRN!$C$2:$C$1048576,0)+$O11-1),MATCH(Q$4,PRN!$B$2:$F$2,0)),"")</f>
        <v/>
      </c>
      <c r="R11" s="71" t="str">
        <f ca="1">IFERROR(INDEX(PRN!$B$2:$F$1048576,(MATCH('Procurement Analysis P-M-Q'!$P$2,PRN!$C$2:$C$1048576,0)+$O11-1),MATCH(R$4,PRN!$B$2:$F$2,0)),"")</f>
        <v/>
      </c>
      <c r="T11" s="69" t="str">
        <f ca="1">IF(T10&lt;COUNTIF(PRN!H$4:H$999999,U$2),(T10+1),"")</f>
        <v/>
      </c>
      <c r="U11" s="70" t="str">
        <f ca="1">IFERROR(INDEX(PRN!$B$2:$F$1048576,(MATCH('Procurement Analysis P-M-Q'!$U$2,PRN!$C$2:$C$1048576,0)+$T11-1),MATCH(U$4,PRN!$B$2:$F$2,0)),"")</f>
        <v/>
      </c>
      <c r="V11" s="70" t="str">
        <f ca="1">IFERROR(INDEX(PRN!$B$2:$F$1048576,(MATCH('Procurement Analysis P-M-Q'!$U$2,PRN!$C$2:$C$1048576,0)+$T11-1),MATCH(V$4,PRN!$B$2:$F$2,0)),"")</f>
        <v/>
      </c>
      <c r="W11" s="70" t="str">
        <f ca="1">IFERROR(INDEX(PRN!$B$2:$F$1048576,(MATCH('Procurement Analysis P-M-Q'!$U$2,PRN!$C$2:$C$1048576,0)+$T11-1),MATCH(W$4,PRN!$B$2:$F$2,0)),"")</f>
        <v/>
      </c>
      <c r="X11" s="49" t="e">
        <f ca="1">FIND(",",$C5,(FIND(",",$C5,(FIND(",",$C5)+1))+1))</f>
        <v>#VALUE!</v>
      </c>
    </row>
    <row r="12" spans="2:26" ht="19.5" customHeight="1" x14ac:dyDescent="0.25">
      <c r="B12" s="58" t="s">
        <v>55</v>
      </c>
      <c r="C12" s="57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12,Procurement!B$3:AA$3,0)),"")</f>
        <v>133000</v>
      </c>
      <c r="E12" s="69" t="str">
        <f ca="1">IF(E11&lt;COUNTIF(PRN!C$4:C$999999,F$2),(E11+1),"")</f>
        <v/>
      </c>
      <c r="F12" s="70" t="str">
        <f ca="1">IFERROR(INDEX(PRN!$B$2:$F$1048576,(MATCH('Procurement Analysis P-M-Q'!$F$2,PRN!$C$2:$C$1048576,0)+$E12-1),MATCH(F$4,PRN!$B$2:$F$2,0)),"")</f>
        <v/>
      </c>
      <c r="G12" s="70" t="str">
        <f ca="1">IFERROR(INDEX(PRN!$B$2:$F$1048576,(MATCH('Procurement Analysis P-M-Q'!$F$2,PRN!$C$2:$C$1048576,0)+$E12-1),MATCH(G$4,PRN!$B$2:$F$2,0)),"")</f>
        <v/>
      </c>
      <c r="H12" s="71" t="str">
        <f ca="1">IFERROR(INDEX(PRN!$B$2:$F$1048576,(MATCH('Procurement Analysis P-M-Q'!$F$2,PRN!$C$2:$C$1048576,0)+$E12-1),MATCH(H$4,PRN!$B$2:$F$2,0)),"")</f>
        <v/>
      </c>
      <c r="J12" s="69" t="str">
        <f ca="1">IF(J11&lt;COUNTIF(PRN!C$4:C$999999,K$2),(J11+1),"")</f>
        <v/>
      </c>
      <c r="K12" s="70" t="str">
        <f ca="1">IFERROR(INDEX(PRN!$B$2:$F$1048576,(MATCH('Procurement Analysis P-M-Q'!$K$2,PRN!$C$2:$C$1048576,0)+$J12-1),MATCH(K$4,PRN!$B$2:$F$2,0)),"")</f>
        <v/>
      </c>
      <c r="L12" s="70" t="str">
        <f ca="1">IFERROR(INDEX(PRN!$B$2:$F$1048576,(MATCH('Procurement Analysis P-M-Q'!$K$2,PRN!$C$2:$C$1048576,0)+$J12-1),MATCH(L$4,PRN!$B$2:$F$2,0)),"")</f>
        <v/>
      </c>
      <c r="M12" s="71" t="str">
        <f ca="1">IFERROR(INDEX(PRN!$B$2:$F$1048576,(MATCH('Procurement Analysis P-M-Q'!$K$2,PRN!$C$2:$C$1048576,0)+$J12-1),MATCH(M$4,PRN!$B$2:$F$2,0)),"")</f>
        <v/>
      </c>
      <c r="O12" s="69" t="str">
        <f ca="1">IF(O11&lt;COUNTIF(PRN!C$4:C$999999,P$2),(O11+1),"")</f>
        <v/>
      </c>
      <c r="P12" s="70" t="str">
        <f ca="1">IFERROR(INDEX(PRN!$B$2:$F$1048576,(MATCH('Procurement Analysis P-M-Q'!$P$2,PRN!$C$2:$C$1048576,0)+$O12-1),MATCH(P$4,PRN!$B$2:$F$2,0)),"")</f>
        <v/>
      </c>
      <c r="Q12" s="70" t="str">
        <f ca="1">IFERROR(INDEX(PRN!$B$2:$F$1048576,(MATCH('Procurement Analysis P-M-Q'!$P$2,PRN!$C$2:$C$1048576,0)+$O12-1),MATCH(Q$4,PRN!$B$2:$F$2,0)),"")</f>
        <v/>
      </c>
      <c r="R12" s="71" t="str">
        <f ca="1">IFERROR(INDEX(PRN!$B$2:$F$1048576,(MATCH('Procurement Analysis P-M-Q'!$P$2,PRN!$C$2:$C$1048576,0)+$O12-1),MATCH(R$4,PRN!$B$2:$F$2,0)),"")</f>
        <v/>
      </c>
      <c r="T12" s="69" t="str">
        <f ca="1">IF(T11&lt;COUNTIF(PRN!H$4:H$999999,U$2),(T11+1),"")</f>
        <v/>
      </c>
      <c r="U12" s="70" t="str">
        <f ca="1">IFERROR(INDEX(PRN!$B$2:$F$1048576,(MATCH('Procurement Analysis P-M-Q'!$U$2,PRN!$C$2:$C$1048576,0)+$T12-1),MATCH(U$4,PRN!$B$2:$F$2,0)),"")</f>
        <v/>
      </c>
      <c r="V12" s="70" t="str">
        <f ca="1">IFERROR(INDEX(PRN!$B$2:$F$1048576,(MATCH('Procurement Analysis P-M-Q'!$U$2,PRN!$C$2:$C$1048576,0)+$T12-1),MATCH(V$4,PRN!$B$2:$F$2,0)),"")</f>
        <v/>
      </c>
      <c r="W12" s="70" t="str">
        <f ca="1">IFERROR(INDEX(PRN!$B$2:$F$1048576,(MATCH('Procurement Analysis P-M-Q'!$U$2,PRN!$C$2:$C$1048576,0)+$T12-1),MATCH(W$4,PRN!$B$2:$F$2,0)),"")</f>
        <v/>
      </c>
      <c r="X12" s="49" t="e">
        <f ca="1">FIND(",",$C5,(FIND(",",$C5,(FIND(",",$C5,(FIND(",",$C5)+1))+1))+1))</f>
        <v>#VALUE!</v>
      </c>
    </row>
    <row r="13" spans="2:26" ht="19.5" customHeight="1" x14ac:dyDescent="0.25">
      <c r="B13" s="58" t="s">
        <v>54</v>
      </c>
      <c r="C13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13,Procurement!B$3:AA$3,0)),"")</f>
        <v>Quotation for Computer Room Repair Work</v>
      </c>
      <c r="E13" s="69" t="str">
        <f ca="1">IF(E12&lt;COUNTIF(PRN!C$4:C$999999,F$2),(E12+1),"")</f>
        <v/>
      </c>
      <c r="F13" s="70" t="str">
        <f ca="1">IFERROR(INDEX(PRN!$B$2:$F$1048576,(MATCH('Procurement Analysis P-M-Q'!$F$2,PRN!$C$2:$C$1048576,0)+$E13-1),MATCH(F$4,PRN!$B$2:$F$2,0)),"")</f>
        <v/>
      </c>
      <c r="G13" s="70" t="str">
        <f ca="1">IFERROR(INDEX(PRN!$B$2:$F$1048576,(MATCH('Procurement Analysis P-M-Q'!$F$2,PRN!$C$2:$C$1048576,0)+$E13-1),MATCH(G$4,PRN!$B$2:$F$2,0)),"")</f>
        <v/>
      </c>
      <c r="H13" s="71" t="str">
        <f ca="1">IFERROR(INDEX(PRN!$B$2:$F$1048576,(MATCH('Procurement Analysis P-M-Q'!$F$2,PRN!$C$2:$C$1048576,0)+$E13-1),MATCH(H$4,PRN!$B$2:$F$2,0)),"")</f>
        <v/>
      </c>
      <c r="J13" s="69" t="str">
        <f ca="1">IF(J12&lt;COUNTIF(PRN!C$4:C$999999,K$2),(J12+1),"")</f>
        <v/>
      </c>
      <c r="K13" s="70" t="str">
        <f ca="1">IFERROR(INDEX(PRN!$B$2:$F$1048576,(MATCH('Procurement Analysis P-M-Q'!$K$2,PRN!$C$2:$C$1048576,0)+$J13-1),MATCH(K$4,PRN!$B$2:$F$2,0)),"")</f>
        <v/>
      </c>
      <c r="L13" s="70" t="str">
        <f ca="1">IFERROR(INDEX(PRN!$B$2:$F$1048576,(MATCH('Procurement Analysis P-M-Q'!$K$2,PRN!$C$2:$C$1048576,0)+$J13-1),MATCH(L$4,PRN!$B$2:$F$2,0)),"")</f>
        <v/>
      </c>
      <c r="M13" s="71" t="str">
        <f ca="1">IFERROR(INDEX(PRN!$B$2:$F$1048576,(MATCH('Procurement Analysis P-M-Q'!$K$2,PRN!$C$2:$C$1048576,0)+$J13-1),MATCH(M$4,PRN!$B$2:$F$2,0)),"")</f>
        <v/>
      </c>
      <c r="O13" s="69" t="str">
        <f ca="1">IF(O12&lt;COUNTIF(PRN!C$4:C$999999,P$2),(O12+1),"")</f>
        <v/>
      </c>
      <c r="P13" s="70" t="str">
        <f ca="1">IFERROR(INDEX(PRN!$B$2:$F$1048576,(MATCH('Procurement Analysis P-M-Q'!$P$2,PRN!$C$2:$C$1048576,0)+$O13-1),MATCH(P$4,PRN!$B$2:$F$2,0)),"")</f>
        <v/>
      </c>
      <c r="Q13" s="70" t="str">
        <f ca="1">IFERROR(INDEX(PRN!$B$2:$F$1048576,(MATCH('Procurement Analysis P-M-Q'!$P$2,PRN!$C$2:$C$1048576,0)+$O13-1),MATCH(Q$4,PRN!$B$2:$F$2,0)),"")</f>
        <v/>
      </c>
      <c r="R13" s="71" t="str">
        <f ca="1">IFERROR(INDEX(PRN!$B$2:$F$1048576,(MATCH('Procurement Analysis P-M-Q'!$P$2,PRN!$C$2:$C$1048576,0)+$O13-1),MATCH(R$4,PRN!$B$2:$F$2,0)),"")</f>
        <v/>
      </c>
      <c r="T13" s="69" t="str">
        <f ca="1">IF(T12&lt;COUNTIF(PRN!H$4:H$999999,U$2),(T12+1),"")</f>
        <v/>
      </c>
      <c r="U13" s="70" t="str">
        <f ca="1">IFERROR(INDEX(PRN!$B$2:$F$1048576,(MATCH('Procurement Analysis P-M-Q'!$U$2,PRN!$C$2:$C$1048576,0)+$T13-1),MATCH(U$4,PRN!$B$2:$F$2,0)),"")</f>
        <v/>
      </c>
      <c r="V13" s="70" t="str">
        <f ca="1">IFERROR(INDEX(PRN!$B$2:$F$1048576,(MATCH('Procurement Analysis P-M-Q'!$U$2,PRN!$C$2:$C$1048576,0)+$T13-1),MATCH(V$4,PRN!$B$2:$F$2,0)),"")</f>
        <v/>
      </c>
      <c r="W13" s="70" t="str">
        <f ca="1">IFERROR(INDEX(PRN!$B$2:$F$1048576,(MATCH('Procurement Analysis P-M-Q'!$U$2,PRN!$C$2:$C$1048576,0)+$T13-1),MATCH(W$4,PRN!$B$2:$F$2,0)),"")</f>
        <v/>
      </c>
    </row>
    <row r="14" spans="2:26" ht="19.5" customHeight="1" x14ac:dyDescent="0.25">
      <c r="B14" s="58" t="s">
        <v>56</v>
      </c>
      <c r="C14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14,Procurement!B$3:AA$3,0)),"")</f>
        <v>28.11.2022</v>
      </c>
      <c r="E14" s="69" t="str">
        <f ca="1">IF(E13&lt;COUNTIF(PRN!C$4:C$999999,F$2),(E13+1),"")</f>
        <v/>
      </c>
      <c r="F14" s="70" t="str">
        <f ca="1">IFERROR(INDEX(PRN!$B$2:$F$1048576,(MATCH('Procurement Analysis P-M-Q'!$F$2,PRN!$C$2:$C$1048576,0)+$E14-1),MATCH(F$4,PRN!$B$2:$F$2,0)),"")</f>
        <v/>
      </c>
      <c r="G14" s="70" t="str">
        <f ca="1">IFERROR(INDEX(PRN!$B$2:$F$1048576,(MATCH('Procurement Analysis P-M-Q'!$F$2,PRN!$C$2:$C$1048576,0)+$E14-1),MATCH(G$4,PRN!$B$2:$F$2,0)),"")</f>
        <v/>
      </c>
      <c r="H14" s="71" t="str">
        <f ca="1">IFERROR(INDEX(PRN!$B$2:$F$1048576,(MATCH('Procurement Analysis P-M-Q'!$F$2,PRN!$C$2:$C$1048576,0)+$E14-1),MATCH(H$4,PRN!$B$2:$F$2,0)),"")</f>
        <v/>
      </c>
      <c r="J14" s="69" t="str">
        <f ca="1">IF(J13&lt;COUNTIF(PRN!C$4:C$999999,K$2),(J13+1),"")</f>
        <v/>
      </c>
      <c r="K14" s="70" t="str">
        <f ca="1">IFERROR(INDEX(PRN!$B$2:$F$1048576,(MATCH('Procurement Analysis P-M-Q'!$K$2,PRN!$C$2:$C$1048576,0)+$J14-1),MATCH(K$4,PRN!$B$2:$F$2,0)),"")</f>
        <v/>
      </c>
      <c r="L14" s="70" t="str">
        <f ca="1">IFERROR(INDEX(PRN!$B$2:$F$1048576,(MATCH('Procurement Analysis P-M-Q'!$K$2,PRN!$C$2:$C$1048576,0)+$J14-1),MATCH(L$4,PRN!$B$2:$F$2,0)),"")</f>
        <v/>
      </c>
      <c r="M14" s="71" t="str">
        <f ca="1">IFERROR(INDEX(PRN!$B$2:$F$1048576,(MATCH('Procurement Analysis P-M-Q'!$K$2,PRN!$C$2:$C$1048576,0)+$J14-1),MATCH(M$4,PRN!$B$2:$F$2,0)),"")</f>
        <v/>
      </c>
      <c r="O14" s="69" t="str">
        <f ca="1">IF(O13&lt;COUNTIF(PRN!C$4:C$999999,P$2),(O13+1),"")</f>
        <v/>
      </c>
      <c r="P14" s="70" t="str">
        <f ca="1">IFERROR(INDEX(PRN!$B$2:$F$1048576,(MATCH('Procurement Analysis P-M-Q'!$P$2,PRN!$C$2:$C$1048576,0)+$O14-1),MATCH(P$4,PRN!$B$2:$F$2,0)),"")</f>
        <v/>
      </c>
      <c r="Q14" s="70" t="str">
        <f ca="1">IFERROR(INDEX(PRN!$B$2:$F$1048576,(MATCH('Procurement Analysis P-M-Q'!$P$2,PRN!$C$2:$C$1048576,0)+$O14-1),MATCH(Q$4,PRN!$B$2:$F$2,0)),"")</f>
        <v/>
      </c>
      <c r="R14" s="71" t="str">
        <f ca="1">IFERROR(INDEX(PRN!$B$2:$F$1048576,(MATCH('Procurement Analysis P-M-Q'!$P$2,PRN!$C$2:$C$1048576,0)+$O14-1),MATCH(R$4,PRN!$B$2:$F$2,0)),"")</f>
        <v/>
      </c>
      <c r="T14" s="69" t="str">
        <f ca="1">IF(T13&lt;COUNTIF(PRN!H$4:H$999999,U$2),(T13+1),"")</f>
        <v/>
      </c>
      <c r="U14" s="70" t="str">
        <f ca="1">IFERROR(INDEX(PRN!$B$2:$F$1048576,(MATCH('Procurement Analysis P-M-Q'!$U$2,PRN!$C$2:$C$1048576,0)+$T14-1),MATCH(U$4,PRN!$B$2:$F$2,0)),"")</f>
        <v/>
      </c>
      <c r="V14" s="70" t="str">
        <f ca="1">IFERROR(INDEX(PRN!$B$2:$F$1048576,(MATCH('Procurement Analysis P-M-Q'!$U$2,PRN!$C$2:$C$1048576,0)+$T14-1),MATCH(V$4,PRN!$B$2:$F$2,0)),"")</f>
        <v/>
      </c>
      <c r="W14" s="70" t="str">
        <f ca="1">IFERROR(INDEX(PRN!$B$2:$F$1048576,(MATCH('Procurement Analysis P-M-Q'!$U$2,PRN!$C$2:$C$1048576,0)+$T14-1),MATCH(W$4,PRN!$B$2:$F$2,0)),"")</f>
        <v/>
      </c>
      <c r="X14" s="49" t="e">
        <f ca="1">(FIND(",",$C5,(FIND(",",$C5,(FIND(",",$C5)+1))+1))+1)</f>
        <v>#VALUE!</v>
      </c>
    </row>
    <row r="15" spans="2:26" ht="19.5" customHeight="1" x14ac:dyDescent="0.25">
      <c r="B15" s="58" t="s">
        <v>57</v>
      </c>
      <c r="C15" s="57" t="str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15,Procurement!B$3:AA$3,0)),"")</f>
        <v>05.12.2022</v>
      </c>
      <c r="E15" s="69" t="str">
        <f ca="1">IF(E14&lt;COUNTIF(PRN!C$4:C$999999,F$2),(E14+1),"")</f>
        <v/>
      </c>
      <c r="F15" s="70" t="str">
        <f ca="1">IFERROR(INDEX(PRN!$B$2:$F$1048576,(MATCH('Procurement Analysis P-M-Q'!$F$2,PRN!$C$2:$C$1048576,0)+$E15-1),MATCH(F$4,PRN!$B$2:$F$2,0)),"")</f>
        <v/>
      </c>
      <c r="G15" s="70" t="str">
        <f ca="1">IFERROR(INDEX(PRN!$B$2:$F$1048576,(MATCH('Procurement Analysis P-M-Q'!$F$2,PRN!$C$2:$C$1048576,0)+$E15-1),MATCH(G$4,PRN!$B$2:$F$2,0)),"")</f>
        <v/>
      </c>
      <c r="H15" s="71" t="str">
        <f ca="1">IFERROR(INDEX(PRN!$B$2:$F$1048576,(MATCH('Procurement Analysis P-M-Q'!$F$2,PRN!$C$2:$C$1048576,0)+$E15-1),MATCH(H$4,PRN!$B$2:$F$2,0)),"")</f>
        <v/>
      </c>
      <c r="J15" s="69" t="str">
        <f ca="1">IF(J14&lt;COUNTIF(PRN!C$4:C$999999,K$2),(J14+1),"")</f>
        <v/>
      </c>
      <c r="K15" s="70" t="str">
        <f ca="1">IFERROR(INDEX(PRN!$B$2:$F$1048576,(MATCH('Procurement Analysis P-M-Q'!$K$2,PRN!$C$2:$C$1048576,0)+$J15-1),MATCH(K$4,PRN!$B$2:$F$2,0)),"")</f>
        <v/>
      </c>
      <c r="L15" s="70" t="str">
        <f ca="1">IFERROR(INDEX(PRN!$B$2:$F$1048576,(MATCH('Procurement Analysis P-M-Q'!$K$2,PRN!$C$2:$C$1048576,0)+$J15-1),MATCH(L$4,PRN!$B$2:$F$2,0)),"")</f>
        <v/>
      </c>
      <c r="M15" s="71" t="str">
        <f ca="1">IFERROR(INDEX(PRN!$B$2:$F$1048576,(MATCH('Procurement Analysis P-M-Q'!$K$2,PRN!$C$2:$C$1048576,0)+$J15-1),MATCH(M$4,PRN!$B$2:$F$2,0)),"")</f>
        <v/>
      </c>
      <c r="O15" s="69" t="str">
        <f ca="1">IF(O14&lt;COUNTIF(PRN!C$4:C$999999,P$2),(O14+1),"")</f>
        <v/>
      </c>
      <c r="P15" s="70" t="str">
        <f ca="1">IFERROR(INDEX(PRN!$B$2:$F$1048576,(MATCH('Procurement Analysis P-M-Q'!$P$2,PRN!$C$2:$C$1048576,0)+$O15-1),MATCH(P$4,PRN!$B$2:$F$2,0)),"")</f>
        <v/>
      </c>
      <c r="Q15" s="70" t="str">
        <f ca="1">IFERROR(INDEX(PRN!$B$2:$F$1048576,(MATCH('Procurement Analysis P-M-Q'!$P$2,PRN!$C$2:$C$1048576,0)+$O15-1),MATCH(Q$4,PRN!$B$2:$F$2,0)),"")</f>
        <v/>
      </c>
      <c r="R15" s="71" t="str">
        <f ca="1">IFERROR(INDEX(PRN!$B$2:$F$1048576,(MATCH('Procurement Analysis P-M-Q'!$P$2,PRN!$C$2:$C$1048576,0)+$O15-1),MATCH(R$4,PRN!$B$2:$F$2,0)),"")</f>
        <v/>
      </c>
      <c r="T15" s="69" t="str">
        <f ca="1">IF(T14&lt;COUNTIF(PRN!H$4:H$999999,U$2),(T14+1),"")</f>
        <v/>
      </c>
      <c r="U15" s="70" t="str">
        <f ca="1">IFERROR(INDEX(PRN!$B$2:$F$1048576,(MATCH('Procurement Analysis P-M-Q'!$U$2,PRN!$C$2:$C$1048576,0)+$T15-1),MATCH(U$4,PRN!$B$2:$F$2,0)),"")</f>
        <v/>
      </c>
      <c r="V15" s="70" t="str">
        <f ca="1">IFERROR(INDEX(PRN!$B$2:$F$1048576,(MATCH('Procurement Analysis P-M-Q'!$U$2,PRN!$C$2:$C$1048576,0)+$T15-1),MATCH(V$4,PRN!$B$2:$F$2,0)),"")</f>
        <v/>
      </c>
      <c r="W15" s="70" t="str">
        <f ca="1">IFERROR(INDEX(PRN!$B$2:$F$1048576,(MATCH('Procurement Analysis P-M-Q'!$U$2,PRN!$C$2:$C$1048576,0)+$T15-1),MATCH(W$4,PRN!$B$2:$F$2,0)),"")</f>
        <v/>
      </c>
      <c r="X15" s="49" t="e">
        <f ca="1">FIND(",",$C5,(FIND(",",$C5,(FIND(",",$C5,(FIND(",",$C5)+1))+1))+1))</f>
        <v>#VALUE!</v>
      </c>
    </row>
    <row r="16" spans="2:26" ht="19.5" customHeight="1" x14ac:dyDescent="0.25">
      <c r="B16" s="58" t="s">
        <v>77</v>
      </c>
      <c r="C16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16,Procurement!B$3:AA$3,0)),"")</f>
        <v>0</v>
      </c>
      <c r="E16" s="69" t="str">
        <f ca="1">IF(E15&lt;COUNTIF(PRN!C$4:C$999999,F$2),(E15+1),"")</f>
        <v/>
      </c>
      <c r="F16" s="70" t="str">
        <f ca="1">IFERROR(INDEX(PRN!$B$2:$F$1048576,(MATCH('Procurement Analysis P-M-Q'!$F$2,PRN!$C$2:$C$1048576,0)+$E16-1),MATCH(F$4,PRN!$B$2:$F$2,0)),"")</f>
        <v/>
      </c>
      <c r="G16" s="70" t="str">
        <f ca="1">IFERROR(INDEX(PRN!$B$2:$F$1048576,(MATCH('Procurement Analysis P-M-Q'!$F$2,PRN!$C$2:$C$1048576,0)+$E16-1),MATCH(G$4,PRN!$B$2:$F$2,0)),"")</f>
        <v/>
      </c>
      <c r="H16" s="71" t="str">
        <f ca="1">IFERROR(INDEX(PRN!$B$2:$F$1048576,(MATCH('Procurement Analysis P-M-Q'!$F$2,PRN!$C$2:$C$1048576,0)+$E16-1),MATCH(H$4,PRN!$B$2:$F$2,0)),"")</f>
        <v/>
      </c>
      <c r="J16" s="69" t="str">
        <f ca="1">IF(J15&lt;COUNTIF(PRN!C$4:C$999999,K$2),(J15+1),"")</f>
        <v/>
      </c>
      <c r="K16" s="70" t="str">
        <f ca="1">IFERROR(INDEX(PRN!$B$2:$F$1048576,(MATCH('Procurement Analysis P-M-Q'!$K$2,PRN!$C$2:$C$1048576,0)+$J16-1),MATCH(K$4,PRN!$B$2:$F$2,0)),"")</f>
        <v/>
      </c>
      <c r="L16" s="70" t="str">
        <f ca="1">IFERROR(INDEX(PRN!$B$2:$F$1048576,(MATCH('Procurement Analysis P-M-Q'!$K$2,PRN!$C$2:$C$1048576,0)+$J16-1),MATCH(L$4,PRN!$B$2:$F$2,0)),"")</f>
        <v/>
      </c>
      <c r="M16" s="71" t="str">
        <f ca="1">IFERROR(INDEX(PRN!$B$2:$F$1048576,(MATCH('Procurement Analysis P-M-Q'!$K$2,PRN!$C$2:$C$1048576,0)+$J16-1),MATCH(M$4,PRN!$B$2:$F$2,0)),"")</f>
        <v/>
      </c>
      <c r="O16" s="69" t="str">
        <f ca="1">IF(O15&lt;COUNTIF(PRN!C$4:C$999999,P$2),(O15+1),"")</f>
        <v/>
      </c>
      <c r="P16" s="70" t="str">
        <f ca="1">IFERROR(INDEX(PRN!$B$2:$F$1048576,(MATCH('Procurement Analysis P-M-Q'!$P$2,PRN!$C$2:$C$1048576,0)+$O16-1),MATCH(P$4,PRN!$B$2:$F$2,0)),"")</f>
        <v/>
      </c>
      <c r="Q16" s="70" t="str">
        <f ca="1">IFERROR(INDEX(PRN!$B$2:$F$1048576,(MATCH('Procurement Analysis P-M-Q'!$P$2,PRN!$C$2:$C$1048576,0)+$O16-1),MATCH(Q$4,PRN!$B$2:$F$2,0)),"")</f>
        <v/>
      </c>
      <c r="R16" s="71" t="str">
        <f ca="1">IFERROR(INDEX(PRN!$B$2:$F$1048576,(MATCH('Procurement Analysis P-M-Q'!$P$2,PRN!$C$2:$C$1048576,0)+$O16-1),MATCH(R$4,PRN!$B$2:$F$2,0)),"")</f>
        <v/>
      </c>
      <c r="T16" s="69" t="str">
        <f ca="1">IF(T15&lt;COUNTIF(PRN!H$4:H$999999,U$2),(T15+1),"")</f>
        <v/>
      </c>
      <c r="U16" s="70" t="str">
        <f ca="1">IFERROR(INDEX(PRN!$B$2:$F$1048576,(MATCH('Procurement Analysis P-M-Q'!$U$2,PRN!$C$2:$C$1048576,0)+$T16-1),MATCH(U$4,PRN!$B$2:$F$2,0)),"")</f>
        <v/>
      </c>
      <c r="V16" s="70" t="str">
        <f ca="1">IFERROR(INDEX(PRN!$B$2:$F$1048576,(MATCH('Procurement Analysis P-M-Q'!$U$2,PRN!$C$2:$C$1048576,0)+$T16-1),MATCH(V$4,PRN!$B$2:$F$2,0)),"")</f>
        <v/>
      </c>
      <c r="W16" s="70" t="str">
        <f ca="1">IFERROR(INDEX(PRN!$B$2:$F$1048576,(MATCH('Procurement Analysis P-M-Q'!$U$2,PRN!$C$2:$C$1048576,0)+$T16-1),MATCH(W$4,PRN!$B$2:$F$2,0)),"")</f>
        <v/>
      </c>
    </row>
    <row r="17" spans="2:23" ht="19.5" customHeight="1" x14ac:dyDescent="0.25">
      <c r="B17" s="58" t="s">
        <v>58</v>
      </c>
      <c r="C17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17,Procurement!B$3:AA$3,0)),"")</f>
        <v>0</v>
      </c>
      <c r="E17" s="69" t="str">
        <f ca="1">IF(E16&lt;COUNTIF(PRN!C$4:C$999999,F$2),(E16+1),"")</f>
        <v/>
      </c>
      <c r="F17" s="70" t="str">
        <f ca="1">IFERROR(INDEX(PRN!$B$2:$F$1048576,(MATCH('Procurement Analysis P-M-Q'!$F$2,PRN!$C$2:$C$1048576,0)+$E17-1),MATCH(F$4,PRN!$B$2:$F$2,0)),"")</f>
        <v/>
      </c>
      <c r="G17" s="70" t="str">
        <f ca="1">IFERROR(INDEX(PRN!$B$2:$F$1048576,(MATCH('Procurement Analysis P-M-Q'!$F$2,PRN!$C$2:$C$1048576,0)+$E17-1),MATCH(G$4,PRN!$B$2:$F$2,0)),"")</f>
        <v/>
      </c>
      <c r="H17" s="71" t="str">
        <f ca="1">IFERROR(INDEX(PRN!$B$2:$F$1048576,(MATCH('Procurement Analysis P-M-Q'!$F$2,PRN!$C$2:$C$1048576,0)+$E17-1),MATCH(H$4,PRN!$B$2:$F$2,0)),"")</f>
        <v/>
      </c>
      <c r="J17" s="69" t="str">
        <f ca="1">IF(J16&lt;COUNTIF(PRN!C$4:C$999999,K$2),(J16+1),"")</f>
        <v/>
      </c>
      <c r="K17" s="70" t="str">
        <f ca="1">IFERROR(INDEX(PRN!$B$2:$F$1048576,(MATCH('Procurement Analysis P-M-Q'!$K$2,PRN!$C$2:$C$1048576,0)+$J17-1),MATCH(K$4,PRN!$B$2:$F$2,0)),"")</f>
        <v/>
      </c>
      <c r="L17" s="70" t="str">
        <f ca="1">IFERROR(INDEX(PRN!$B$2:$F$1048576,(MATCH('Procurement Analysis P-M-Q'!$K$2,PRN!$C$2:$C$1048576,0)+$J17-1),MATCH(L$4,PRN!$B$2:$F$2,0)),"")</f>
        <v/>
      </c>
      <c r="M17" s="71" t="str">
        <f ca="1">IFERROR(INDEX(PRN!$B$2:$F$1048576,(MATCH('Procurement Analysis P-M-Q'!$K$2,PRN!$C$2:$C$1048576,0)+$J17-1),MATCH(M$4,PRN!$B$2:$F$2,0)),"")</f>
        <v/>
      </c>
      <c r="O17" s="69" t="str">
        <f ca="1">IF(O16&lt;COUNTIF(PRN!C$4:C$999999,P$2),(O16+1),"")</f>
        <v/>
      </c>
      <c r="P17" s="70" t="str">
        <f ca="1">IFERROR(INDEX(PRN!$B$2:$F$1048576,(MATCH('Procurement Analysis P-M-Q'!$P$2,PRN!$C$2:$C$1048576,0)+$O17-1),MATCH(P$4,PRN!$B$2:$F$2,0)),"")</f>
        <v/>
      </c>
      <c r="Q17" s="70" t="str">
        <f ca="1">IFERROR(INDEX(PRN!$B$2:$F$1048576,(MATCH('Procurement Analysis P-M-Q'!$P$2,PRN!$C$2:$C$1048576,0)+$O17-1),MATCH(Q$4,PRN!$B$2:$F$2,0)),"")</f>
        <v/>
      </c>
      <c r="R17" s="71" t="str">
        <f ca="1">IFERROR(INDEX(PRN!$B$2:$F$1048576,(MATCH('Procurement Analysis P-M-Q'!$P$2,PRN!$C$2:$C$1048576,0)+$O17-1),MATCH(R$4,PRN!$B$2:$F$2,0)),"")</f>
        <v/>
      </c>
      <c r="T17" s="69" t="str">
        <f ca="1">IF(T16&lt;COUNTIF(PRN!H$4:H$999999,U$2),(T16+1),"")</f>
        <v/>
      </c>
      <c r="U17" s="70" t="str">
        <f ca="1">IFERROR(INDEX(PRN!$B$2:$F$1048576,(MATCH('Procurement Analysis P-M-Q'!$U$2,PRN!$C$2:$C$1048576,0)+$T17-1),MATCH(U$4,PRN!$B$2:$F$2,0)),"")</f>
        <v/>
      </c>
      <c r="V17" s="70" t="str">
        <f ca="1">IFERROR(INDEX(PRN!$B$2:$F$1048576,(MATCH('Procurement Analysis P-M-Q'!$U$2,PRN!$C$2:$C$1048576,0)+$T17-1),MATCH(V$4,PRN!$B$2:$F$2,0)),"")</f>
        <v/>
      </c>
      <c r="W17" s="70" t="str">
        <f ca="1">IFERROR(INDEX(PRN!$B$2:$F$1048576,(MATCH('Procurement Analysis P-M-Q'!$U$2,PRN!$C$2:$C$1048576,0)+$T17-1),MATCH(W$4,PRN!$B$2:$F$2,0)),"")</f>
        <v/>
      </c>
    </row>
    <row r="18" spans="2:23" ht="19.5" customHeight="1" x14ac:dyDescent="0.25">
      <c r="B18" s="58" t="s">
        <v>59</v>
      </c>
      <c r="C18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18,Procurement!B$3:AA$3,0)),"")</f>
        <v>0</v>
      </c>
      <c r="E18" s="69" t="str">
        <f ca="1">IF(E17&lt;COUNTIF(PRN!C$4:C$999999,F$2),(E17+1),"")</f>
        <v/>
      </c>
      <c r="F18" s="70" t="str">
        <f ca="1">IFERROR(INDEX(PRN!$B$2:$F$1048576,(MATCH('Procurement Analysis P-M-Q'!$F$2,PRN!$C$2:$C$1048576,0)+$E18-1),MATCH(F$4,PRN!$B$2:$F$2,0)),"")</f>
        <v/>
      </c>
      <c r="G18" s="70" t="str">
        <f ca="1">IFERROR(INDEX(PRN!$B$2:$F$1048576,(MATCH('Procurement Analysis P-M-Q'!$F$2,PRN!$C$2:$C$1048576,0)+$E18-1),MATCH(G$4,PRN!$B$2:$F$2,0)),"")</f>
        <v/>
      </c>
      <c r="H18" s="71" t="str">
        <f ca="1">IFERROR(INDEX(PRN!$B$2:$F$1048576,(MATCH('Procurement Analysis P-M-Q'!$F$2,PRN!$C$2:$C$1048576,0)+$E18-1),MATCH(H$4,PRN!$B$2:$F$2,0)),"")</f>
        <v/>
      </c>
      <c r="J18" s="69" t="str">
        <f ca="1">IF(J17&lt;COUNTIF(PRN!C$4:C$999999,K$2),(J17+1),"")</f>
        <v/>
      </c>
      <c r="K18" s="70" t="str">
        <f ca="1">IFERROR(INDEX(PRN!$B$2:$F$1048576,(MATCH('Procurement Analysis P-M-Q'!$K$2,PRN!$C$2:$C$1048576,0)+$J18-1),MATCH(K$4,PRN!$B$2:$F$2,0)),"")</f>
        <v/>
      </c>
      <c r="L18" s="70" t="str">
        <f ca="1">IFERROR(INDEX(PRN!$B$2:$F$1048576,(MATCH('Procurement Analysis P-M-Q'!$K$2,PRN!$C$2:$C$1048576,0)+$J18-1),MATCH(L$4,PRN!$B$2:$F$2,0)),"")</f>
        <v/>
      </c>
      <c r="M18" s="71" t="str">
        <f ca="1">IFERROR(INDEX(PRN!$B$2:$F$1048576,(MATCH('Procurement Analysis P-M-Q'!$K$2,PRN!$C$2:$C$1048576,0)+$J18-1),MATCH(M$4,PRN!$B$2:$F$2,0)),"")</f>
        <v/>
      </c>
      <c r="O18" s="69" t="str">
        <f ca="1">IF(O17&lt;COUNTIF(PRN!C$4:C$999999,P$2),(O17+1),"")</f>
        <v/>
      </c>
      <c r="P18" s="70" t="str">
        <f ca="1">IFERROR(INDEX(PRN!$B$2:$F$1048576,(MATCH('Procurement Analysis P-M-Q'!$P$2,PRN!$C$2:$C$1048576,0)+$O18-1),MATCH(P$4,PRN!$B$2:$F$2,0)),"")</f>
        <v/>
      </c>
      <c r="Q18" s="70" t="str">
        <f ca="1">IFERROR(INDEX(PRN!$B$2:$F$1048576,(MATCH('Procurement Analysis P-M-Q'!$P$2,PRN!$C$2:$C$1048576,0)+$O18-1),MATCH(Q$4,PRN!$B$2:$F$2,0)),"")</f>
        <v/>
      </c>
      <c r="R18" s="71" t="str">
        <f ca="1">IFERROR(INDEX(PRN!$B$2:$F$1048576,(MATCH('Procurement Analysis P-M-Q'!$P$2,PRN!$C$2:$C$1048576,0)+$O18-1),MATCH(R$4,PRN!$B$2:$F$2,0)),"")</f>
        <v/>
      </c>
      <c r="T18" s="69" t="str">
        <f ca="1">IF(T17&lt;COUNTIF(PRN!H$4:H$999999,U$2),(T17+1),"")</f>
        <v/>
      </c>
      <c r="U18" s="70" t="str">
        <f ca="1">IFERROR(INDEX(PRN!$B$2:$F$1048576,(MATCH('Procurement Analysis P-M-Q'!$U$2,PRN!$C$2:$C$1048576,0)+$T18-1),MATCH(U$4,PRN!$B$2:$F$2,0)),"")</f>
        <v/>
      </c>
      <c r="V18" s="70" t="str">
        <f ca="1">IFERROR(INDEX(PRN!$B$2:$F$1048576,(MATCH('Procurement Analysis P-M-Q'!$U$2,PRN!$C$2:$C$1048576,0)+$T18-1),MATCH(V$4,PRN!$B$2:$F$2,0)),"")</f>
        <v/>
      </c>
      <c r="W18" s="70" t="str">
        <f ca="1">IFERROR(INDEX(PRN!$B$2:$F$1048576,(MATCH('Procurement Analysis P-M-Q'!$U$2,PRN!$C$2:$C$1048576,0)+$T18-1),MATCH(W$4,PRN!$B$2:$F$2,0)),"")</f>
        <v/>
      </c>
    </row>
    <row r="19" spans="2:23" ht="19.5" customHeight="1" x14ac:dyDescent="0.25">
      <c r="B19" s="58" t="s">
        <v>60</v>
      </c>
      <c r="C19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19,Procurement!B$3:AA$3,0)),"")</f>
        <v>0</v>
      </c>
      <c r="E19" s="69" t="str">
        <f ca="1">IF(E18&lt;COUNTIF(PRN!C$4:C$999999,F$2),(E18+1),"")</f>
        <v/>
      </c>
      <c r="F19" s="70" t="str">
        <f ca="1">IFERROR(INDEX(PRN!$B$2:$F$1048576,(MATCH('Procurement Analysis P-M-Q'!$F$2,PRN!$C$2:$C$1048576,0)+$E19-1),MATCH(F$4,PRN!$B$2:$F$2,0)),"")</f>
        <v/>
      </c>
      <c r="G19" s="70" t="str">
        <f ca="1">IFERROR(INDEX(PRN!$B$2:$F$1048576,(MATCH('Procurement Analysis P-M-Q'!$F$2,PRN!$C$2:$C$1048576,0)+$E19-1),MATCH(G$4,PRN!$B$2:$F$2,0)),"")</f>
        <v/>
      </c>
      <c r="H19" s="71" t="str">
        <f ca="1">IFERROR(INDEX(PRN!$B$2:$F$1048576,(MATCH('Procurement Analysis P-M-Q'!$F$2,PRN!$C$2:$C$1048576,0)+$E19-1),MATCH(H$4,PRN!$B$2:$F$2,0)),"")</f>
        <v/>
      </c>
      <c r="J19" s="69" t="str">
        <f ca="1">IF(J18&lt;COUNTIF(PRN!C$4:C$999999,K$2),(J18+1),"")</f>
        <v/>
      </c>
      <c r="K19" s="70" t="str">
        <f ca="1">IFERROR(INDEX(PRN!$B$2:$F$1048576,(MATCH('Procurement Analysis P-M-Q'!$K$2,PRN!$C$2:$C$1048576,0)+$J19-1),MATCH(K$4,PRN!$B$2:$F$2,0)),"")</f>
        <v/>
      </c>
      <c r="L19" s="70" t="str">
        <f ca="1">IFERROR(INDEX(PRN!$B$2:$F$1048576,(MATCH('Procurement Analysis P-M-Q'!$K$2,PRN!$C$2:$C$1048576,0)+$J19-1),MATCH(L$4,PRN!$B$2:$F$2,0)),"")</f>
        <v/>
      </c>
      <c r="M19" s="71" t="str">
        <f ca="1">IFERROR(INDEX(PRN!$B$2:$F$1048576,(MATCH('Procurement Analysis P-M-Q'!$K$2,PRN!$C$2:$C$1048576,0)+$J19-1),MATCH(M$4,PRN!$B$2:$F$2,0)),"")</f>
        <v/>
      </c>
      <c r="O19" s="69" t="str">
        <f ca="1">IF(O18&lt;COUNTIF(PRN!C$4:C$999999,P$2),(O18+1),"")</f>
        <v/>
      </c>
      <c r="P19" s="70" t="str">
        <f ca="1">IFERROR(INDEX(PRN!$B$2:$F$1048576,(MATCH('Procurement Analysis P-M-Q'!$P$2,PRN!$C$2:$C$1048576,0)+$O19-1),MATCH(P$4,PRN!$B$2:$F$2,0)),"")</f>
        <v/>
      </c>
      <c r="Q19" s="70" t="str">
        <f ca="1">IFERROR(INDEX(PRN!$B$2:$F$1048576,(MATCH('Procurement Analysis P-M-Q'!$P$2,PRN!$C$2:$C$1048576,0)+$O19-1),MATCH(Q$4,PRN!$B$2:$F$2,0)),"")</f>
        <v/>
      </c>
      <c r="R19" s="71" t="str">
        <f ca="1">IFERROR(INDEX(PRN!$B$2:$F$1048576,(MATCH('Procurement Analysis P-M-Q'!$P$2,PRN!$C$2:$C$1048576,0)+$O19-1),MATCH(R$4,PRN!$B$2:$F$2,0)),"")</f>
        <v/>
      </c>
      <c r="T19" s="69" t="str">
        <f ca="1">IF(T18&lt;COUNTIF(PRN!H$4:H$999999,U$2),(T18+1),"")</f>
        <v/>
      </c>
      <c r="U19" s="70" t="str">
        <f ca="1">IFERROR(INDEX(PRN!$B$2:$F$1048576,(MATCH('Procurement Analysis P-M-Q'!$U$2,PRN!$C$2:$C$1048576,0)+$T19-1),MATCH(U$4,PRN!$B$2:$F$2,0)),"")</f>
        <v/>
      </c>
      <c r="V19" s="70" t="str">
        <f ca="1">IFERROR(INDEX(PRN!$B$2:$F$1048576,(MATCH('Procurement Analysis P-M-Q'!$U$2,PRN!$C$2:$C$1048576,0)+$T19-1),MATCH(V$4,PRN!$B$2:$F$2,0)),"")</f>
        <v/>
      </c>
      <c r="W19" s="70" t="str">
        <f ca="1">IFERROR(INDEX(PRN!$B$2:$F$1048576,(MATCH('Procurement Analysis P-M-Q'!$U$2,PRN!$C$2:$C$1048576,0)+$T19-1),MATCH(W$4,PRN!$B$2:$F$2,0)),"")</f>
        <v/>
      </c>
    </row>
    <row r="20" spans="2:23" ht="19.5" customHeight="1" x14ac:dyDescent="0.25">
      <c r="B20" s="58" t="s">
        <v>61</v>
      </c>
      <c r="C20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20,Procurement!B$3:AA$3,0)),"")</f>
        <v>0</v>
      </c>
      <c r="E20" s="69" t="str">
        <f ca="1">IF(E19&lt;COUNTIF(PRN!C$4:C$999999,F$2),(E19+1),"")</f>
        <v/>
      </c>
      <c r="F20" s="70" t="str">
        <f ca="1">IFERROR(INDEX(PRN!$B$2:$F$1048576,(MATCH('Procurement Analysis P-M-Q'!$F$2,PRN!$C$2:$C$1048576,0)+$E20-1),MATCH(F$4,PRN!$B$2:$F$2,0)),"")</f>
        <v/>
      </c>
      <c r="G20" s="70" t="str">
        <f ca="1">IFERROR(INDEX(PRN!$B$2:$F$1048576,(MATCH('Procurement Analysis P-M-Q'!$F$2,PRN!$C$2:$C$1048576,0)+$E20-1),MATCH(G$4,PRN!$B$2:$F$2,0)),"")</f>
        <v/>
      </c>
      <c r="H20" s="71" t="str">
        <f ca="1">IFERROR(INDEX(PRN!$B$2:$F$1048576,(MATCH('Procurement Analysis P-M-Q'!$F$2,PRN!$C$2:$C$1048576,0)+$E20-1),MATCH(H$4,PRN!$B$2:$F$2,0)),"")</f>
        <v/>
      </c>
      <c r="J20" s="69" t="str">
        <f ca="1">IF(J19&lt;COUNTIF(PRN!C$4:C$999999,K$2),(J19+1),"")</f>
        <v/>
      </c>
      <c r="K20" s="70" t="str">
        <f ca="1">IFERROR(INDEX(PRN!$B$2:$F$1048576,(MATCH('Procurement Analysis P-M-Q'!$K$2,PRN!$C$2:$C$1048576,0)+$J20-1),MATCH(K$4,PRN!$B$2:$F$2,0)),"")</f>
        <v/>
      </c>
      <c r="L20" s="70" t="str">
        <f ca="1">IFERROR(INDEX(PRN!$B$2:$F$1048576,(MATCH('Procurement Analysis P-M-Q'!$K$2,PRN!$C$2:$C$1048576,0)+$J20-1),MATCH(L$4,PRN!$B$2:$F$2,0)),"")</f>
        <v/>
      </c>
      <c r="M20" s="71" t="str">
        <f ca="1">IFERROR(INDEX(PRN!$B$2:$F$1048576,(MATCH('Procurement Analysis P-M-Q'!$K$2,PRN!$C$2:$C$1048576,0)+$J20-1),MATCH(M$4,PRN!$B$2:$F$2,0)),"")</f>
        <v/>
      </c>
      <c r="O20" s="69" t="str">
        <f ca="1">IF(O19&lt;COUNTIF(PRN!C$4:C$999999,P$2),(O19+1),"")</f>
        <v/>
      </c>
      <c r="P20" s="70" t="str">
        <f ca="1">IFERROR(INDEX(PRN!$B$2:$F$1048576,(MATCH('Procurement Analysis P-M-Q'!$P$2,PRN!$C$2:$C$1048576,0)+$O20-1),MATCH(P$4,PRN!$B$2:$F$2,0)),"")</f>
        <v/>
      </c>
      <c r="Q20" s="70" t="str">
        <f ca="1">IFERROR(INDEX(PRN!$B$2:$F$1048576,(MATCH('Procurement Analysis P-M-Q'!$P$2,PRN!$C$2:$C$1048576,0)+$O20-1),MATCH(Q$4,PRN!$B$2:$F$2,0)),"")</f>
        <v/>
      </c>
      <c r="R20" s="71" t="str">
        <f ca="1">IFERROR(INDEX(PRN!$B$2:$F$1048576,(MATCH('Procurement Analysis P-M-Q'!$P$2,PRN!$C$2:$C$1048576,0)+$O20-1),MATCH(R$4,PRN!$B$2:$F$2,0)),"")</f>
        <v/>
      </c>
      <c r="T20" s="69" t="str">
        <f ca="1">IF(T19&lt;COUNTIF(PRN!H$4:H$999999,U$2),(T19+1),"")</f>
        <v/>
      </c>
      <c r="U20" s="70" t="str">
        <f ca="1">IFERROR(INDEX(PRN!$B$2:$F$1048576,(MATCH('Procurement Analysis P-M-Q'!$U$2,PRN!$C$2:$C$1048576,0)+$T20-1),MATCH(U$4,PRN!$B$2:$F$2,0)),"")</f>
        <v/>
      </c>
      <c r="V20" s="70" t="str">
        <f ca="1">IFERROR(INDEX(PRN!$B$2:$F$1048576,(MATCH('Procurement Analysis P-M-Q'!$U$2,PRN!$C$2:$C$1048576,0)+$T20-1),MATCH(V$4,PRN!$B$2:$F$2,0)),"")</f>
        <v/>
      </c>
      <c r="W20" s="70" t="str">
        <f ca="1">IFERROR(INDEX(PRN!$B$2:$F$1048576,(MATCH('Procurement Analysis P-M-Q'!$U$2,PRN!$C$2:$C$1048576,0)+$T20-1),MATCH(W$4,PRN!$B$2:$F$2,0)),"")</f>
        <v/>
      </c>
    </row>
    <row r="21" spans="2:23" ht="19.5" customHeight="1" x14ac:dyDescent="0.25">
      <c r="B21" s="58" t="s">
        <v>49</v>
      </c>
      <c r="C21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21,Procurement!B$3:AA$3,0)),"")</f>
        <v>0</v>
      </c>
      <c r="E21" s="69" t="str">
        <f ca="1">IF(E20&lt;COUNTIF(PRN!C$4:C$999999,F$2),(E20+1),"")</f>
        <v/>
      </c>
      <c r="F21" s="70" t="str">
        <f ca="1">IFERROR(INDEX(PRN!$B$2:$F$1048576,(MATCH('Procurement Analysis P-M-Q'!$F$2,PRN!$C$2:$C$1048576,0)+$E21-1),MATCH(F$4,PRN!$B$2:$F$2,0)),"")</f>
        <v/>
      </c>
      <c r="G21" s="70" t="str">
        <f ca="1">IFERROR(INDEX(PRN!$B$2:$F$1048576,(MATCH('Procurement Analysis P-M-Q'!$F$2,PRN!$C$2:$C$1048576,0)+$E21-1),MATCH(G$4,PRN!$B$2:$F$2,0)),"")</f>
        <v/>
      </c>
      <c r="H21" s="71" t="str">
        <f ca="1">IFERROR(INDEX(PRN!$B$2:$F$1048576,(MATCH('Procurement Analysis P-M-Q'!$F$2,PRN!$C$2:$C$1048576,0)+$E21-1),MATCH(H$4,PRN!$B$2:$F$2,0)),"")</f>
        <v/>
      </c>
      <c r="J21" s="69" t="str">
        <f ca="1">IF(J20&lt;COUNTIF(PRN!C$4:C$999999,K$2),(J20+1),"")</f>
        <v/>
      </c>
      <c r="K21" s="70" t="str">
        <f ca="1">IFERROR(INDEX(PRN!$B$2:$F$1048576,(MATCH('Procurement Analysis P-M-Q'!$K$2,PRN!$C$2:$C$1048576,0)+$J21-1),MATCH(K$4,PRN!$B$2:$F$2,0)),"")</f>
        <v/>
      </c>
      <c r="L21" s="70" t="str">
        <f ca="1">IFERROR(INDEX(PRN!$B$2:$F$1048576,(MATCH('Procurement Analysis P-M-Q'!$K$2,PRN!$C$2:$C$1048576,0)+$J21-1),MATCH(L$4,PRN!$B$2:$F$2,0)),"")</f>
        <v/>
      </c>
      <c r="M21" s="71" t="str">
        <f ca="1">IFERROR(INDEX(PRN!$B$2:$F$1048576,(MATCH('Procurement Analysis P-M-Q'!$K$2,PRN!$C$2:$C$1048576,0)+$J21-1),MATCH(M$4,PRN!$B$2:$F$2,0)),"")</f>
        <v/>
      </c>
      <c r="O21" s="69" t="str">
        <f ca="1">IF(O20&lt;COUNTIF(PRN!C$4:C$999999,P$2),(O20+1),"")</f>
        <v/>
      </c>
      <c r="P21" s="70" t="str">
        <f ca="1">IFERROR(INDEX(PRN!$B$2:$F$1048576,(MATCH('Procurement Analysis P-M-Q'!$P$2,PRN!$C$2:$C$1048576,0)+$O21-1),MATCH(P$4,PRN!$B$2:$F$2,0)),"")</f>
        <v/>
      </c>
      <c r="Q21" s="70" t="str">
        <f ca="1">IFERROR(INDEX(PRN!$B$2:$F$1048576,(MATCH('Procurement Analysis P-M-Q'!$P$2,PRN!$C$2:$C$1048576,0)+$O21-1),MATCH(Q$4,PRN!$B$2:$F$2,0)),"")</f>
        <v/>
      </c>
      <c r="R21" s="71" t="str">
        <f ca="1">IFERROR(INDEX(PRN!$B$2:$F$1048576,(MATCH('Procurement Analysis P-M-Q'!$P$2,PRN!$C$2:$C$1048576,0)+$O21-1),MATCH(R$4,PRN!$B$2:$F$2,0)),"")</f>
        <v/>
      </c>
      <c r="T21" s="69" t="str">
        <f ca="1">IF(T20&lt;COUNTIF(PRN!H$4:H$999999,U$2),(T20+1),"")</f>
        <v/>
      </c>
      <c r="U21" s="70" t="str">
        <f ca="1">IFERROR(INDEX(PRN!$B$2:$F$1048576,(MATCH('Procurement Analysis P-M-Q'!$U$2,PRN!$C$2:$C$1048576,0)+$T21-1),MATCH(U$4,PRN!$B$2:$F$2,0)),"")</f>
        <v/>
      </c>
      <c r="V21" s="70" t="str">
        <f ca="1">IFERROR(INDEX(PRN!$B$2:$F$1048576,(MATCH('Procurement Analysis P-M-Q'!$U$2,PRN!$C$2:$C$1048576,0)+$T21-1),MATCH(V$4,PRN!$B$2:$F$2,0)),"")</f>
        <v/>
      </c>
      <c r="W21" s="70" t="str">
        <f ca="1">IFERROR(INDEX(PRN!$B$2:$F$1048576,(MATCH('Procurement Analysis P-M-Q'!$U$2,PRN!$C$2:$C$1048576,0)+$T21-1),MATCH(W$4,PRN!$B$2:$F$2,0)),"")</f>
        <v/>
      </c>
    </row>
    <row r="22" spans="2:23" ht="19.5" customHeight="1" x14ac:dyDescent="0.25">
      <c r="B22" s="58" t="s">
        <v>62</v>
      </c>
      <c r="C22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22,Procurement!B$3:AA$3,0)),"")</f>
        <v>0</v>
      </c>
      <c r="E22" s="69" t="str">
        <f ca="1">IF(E21&lt;COUNTIF(PRN!C$4:C$999999,F$2),(E21+1),"")</f>
        <v/>
      </c>
      <c r="F22" s="70" t="str">
        <f ca="1">IFERROR(INDEX(PRN!$B$2:$F$1048576,(MATCH('Procurement Analysis P-M-Q'!$F$2,PRN!$C$2:$C$1048576,0)+$E22-1),MATCH(F$4,PRN!$B$2:$F$2,0)),"")</f>
        <v/>
      </c>
      <c r="G22" s="70" t="str">
        <f ca="1">IFERROR(INDEX(PRN!$B$2:$F$1048576,(MATCH('Procurement Analysis P-M-Q'!$F$2,PRN!$C$2:$C$1048576,0)+$E22-1),MATCH(G$4,PRN!$B$2:$F$2,0)),"")</f>
        <v/>
      </c>
      <c r="H22" s="71" t="str">
        <f ca="1">IFERROR(INDEX(PRN!$B$2:$F$1048576,(MATCH('Procurement Analysis P-M-Q'!$F$2,PRN!$C$2:$C$1048576,0)+$E22-1),MATCH(H$4,PRN!$B$2:$F$2,0)),"")</f>
        <v/>
      </c>
      <c r="J22" s="69" t="str">
        <f ca="1">IF(J21&lt;COUNTIF(PRN!C$4:C$999999,K$2),(J21+1),"")</f>
        <v/>
      </c>
      <c r="K22" s="70" t="str">
        <f ca="1">IFERROR(INDEX(PRN!$B$2:$F$1048576,(MATCH('Procurement Analysis P-M-Q'!$K$2,PRN!$C$2:$C$1048576,0)+$J22-1),MATCH(K$4,PRN!$B$2:$F$2,0)),"")</f>
        <v/>
      </c>
      <c r="L22" s="70" t="str">
        <f ca="1">IFERROR(INDEX(PRN!$B$2:$F$1048576,(MATCH('Procurement Analysis P-M-Q'!$K$2,PRN!$C$2:$C$1048576,0)+$J22-1),MATCH(L$4,PRN!$B$2:$F$2,0)),"")</f>
        <v/>
      </c>
      <c r="M22" s="71" t="str">
        <f ca="1">IFERROR(INDEX(PRN!$B$2:$F$1048576,(MATCH('Procurement Analysis P-M-Q'!$K$2,PRN!$C$2:$C$1048576,0)+$J22-1),MATCH(M$4,PRN!$B$2:$F$2,0)),"")</f>
        <v/>
      </c>
      <c r="O22" s="69" t="str">
        <f ca="1">IF(O21&lt;COUNTIF(PRN!C$4:C$999999,P$2),(O21+1),"")</f>
        <v/>
      </c>
      <c r="P22" s="70" t="str">
        <f ca="1">IFERROR(INDEX(PRN!$B$2:$F$1048576,(MATCH('Procurement Analysis P-M-Q'!$P$2,PRN!$C$2:$C$1048576,0)+$O22-1),MATCH(P$4,PRN!$B$2:$F$2,0)),"")</f>
        <v/>
      </c>
      <c r="Q22" s="70" t="str">
        <f ca="1">IFERROR(INDEX(PRN!$B$2:$F$1048576,(MATCH('Procurement Analysis P-M-Q'!$P$2,PRN!$C$2:$C$1048576,0)+$O22-1),MATCH(Q$4,PRN!$B$2:$F$2,0)),"")</f>
        <v/>
      </c>
      <c r="R22" s="71" t="str">
        <f ca="1">IFERROR(INDEX(PRN!$B$2:$F$1048576,(MATCH('Procurement Analysis P-M-Q'!$P$2,PRN!$C$2:$C$1048576,0)+$O22-1),MATCH(R$4,PRN!$B$2:$F$2,0)),"")</f>
        <v/>
      </c>
      <c r="T22" s="69" t="str">
        <f ca="1">IF(T21&lt;COUNTIF(PRN!H$4:H$999999,U$2),(T21+1),"")</f>
        <v/>
      </c>
      <c r="U22" s="70" t="str">
        <f ca="1">IFERROR(INDEX(PRN!$B$2:$F$1048576,(MATCH('Procurement Analysis P-M-Q'!$U$2,PRN!$C$2:$C$1048576,0)+$T22-1),MATCH(U$4,PRN!$B$2:$F$2,0)),"")</f>
        <v/>
      </c>
      <c r="V22" s="70" t="str">
        <f ca="1">IFERROR(INDEX(PRN!$B$2:$F$1048576,(MATCH('Procurement Analysis P-M-Q'!$U$2,PRN!$C$2:$C$1048576,0)+$T22-1),MATCH(V$4,PRN!$B$2:$F$2,0)),"")</f>
        <v/>
      </c>
      <c r="W22" s="70" t="str">
        <f ca="1">IFERROR(INDEX(PRN!$B$2:$F$1048576,(MATCH('Procurement Analysis P-M-Q'!$U$2,PRN!$C$2:$C$1048576,0)+$T22-1),MATCH(W$4,PRN!$B$2:$F$2,0)),"")</f>
        <v/>
      </c>
    </row>
    <row r="23" spans="2:23" ht="21" customHeight="1" x14ac:dyDescent="0.25">
      <c r="B23" s="58" t="s">
        <v>63</v>
      </c>
      <c r="C23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23,Procurement!B$3:AA$3,0)),"")</f>
        <v>0</v>
      </c>
      <c r="E23" s="69" t="str">
        <f ca="1">IF(E22&lt;COUNTIF(PRN!C$4:C$999999,F$2),(E22+1),"")</f>
        <v/>
      </c>
      <c r="F23" s="70" t="str">
        <f ca="1">IFERROR(INDEX(PRN!$B$2:$F$1048576,(MATCH('Procurement Analysis P-M-Q'!$F$2,PRN!$C$2:$C$1048576,0)+$E23-1),MATCH(F$4,PRN!$B$2:$F$2,0)),"")</f>
        <v/>
      </c>
      <c r="G23" s="70" t="str">
        <f ca="1">IFERROR(INDEX(PRN!$B$2:$F$1048576,(MATCH('Procurement Analysis P-M-Q'!$F$2,PRN!$C$2:$C$1048576,0)+$E23-1),MATCH(G$4,PRN!$B$2:$F$2,0)),"")</f>
        <v/>
      </c>
      <c r="H23" s="71" t="str">
        <f ca="1">IFERROR(INDEX(PRN!$B$2:$F$1048576,(MATCH('Procurement Analysis P-M-Q'!$F$2,PRN!$C$2:$C$1048576,0)+$E23-1),MATCH(H$4,PRN!$B$2:$F$2,0)),"")</f>
        <v/>
      </c>
      <c r="J23" s="69" t="str">
        <f ca="1">IF(J22&lt;COUNTIF(PRN!C$4:C$999999,K$2),(J22+1),"")</f>
        <v/>
      </c>
      <c r="K23" s="70" t="str">
        <f ca="1">IFERROR(INDEX(PRN!$B$2:$F$1048576,(MATCH('Procurement Analysis P-M-Q'!$K$2,PRN!$C$2:$C$1048576,0)+$J23-1),MATCH(K$4,PRN!$B$2:$F$2,0)),"")</f>
        <v/>
      </c>
      <c r="L23" s="70" t="str">
        <f ca="1">IFERROR(INDEX(PRN!$B$2:$F$1048576,(MATCH('Procurement Analysis P-M-Q'!$K$2,PRN!$C$2:$C$1048576,0)+$J23-1),MATCH(L$4,PRN!$B$2:$F$2,0)),"")</f>
        <v/>
      </c>
      <c r="M23" s="71" t="str">
        <f ca="1">IFERROR(INDEX(PRN!$B$2:$F$1048576,(MATCH('Procurement Analysis P-M-Q'!$K$2,PRN!$C$2:$C$1048576,0)+$J23-1),MATCH(M$4,PRN!$B$2:$F$2,0)),"")</f>
        <v/>
      </c>
      <c r="O23" s="69" t="str">
        <f ca="1">IF(O22&lt;COUNTIF(PRN!C$4:C$999999,P$2),(O22+1),"")</f>
        <v/>
      </c>
      <c r="P23" s="70" t="str">
        <f ca="1">IFERROR(INDEX(PRN!$B$2:$F$1048576,(MATCH('Procurement Analysis P-M-Q'!$P$2,PRN!$C$2:$C$1048576,0)+$O23-1),MATCH(P$4,PRN!$B$2:$F$2,0)),"")</f>
        <v/>
      </c>
      <c r="Q23" s="70" t="str">
        <f ca="1">IFERROR(INDEX(PRN!$B$2:$F$1048576,(MATCH('Procurement Analysis P-M-Q'!$P$2,PRN!$C$2:$C$1048576,0)+$O23-1),MATCH(Q$4,PRN!$B$2:$F$2,0)),"")</f>
        <v/>
      </c>
      <c r="R23" s="71" t="str">
        <f ca="1">IFERROR(INDEX(PRN!$B$2:$F$1048576,(MATCH('Procurement Analysis P-M-Q'!$P$2,PRN!$C$2:$C$1048576,0)+$O23-1),MATCH(R$4,PRN!$B$2:$F$2,0)),"")</f>
        <v/>
      </c>
      <c r="T23" s="69" t="str">
        <f ca="1">IF(T22&lt;COUNTIF(PRN!H$4:H$999999,U$2),(T22+1),"")</f>
        <v/>
      </c>
      <c r="U23" s="70" t="str">
        <f ca="1">IFERROR(INDEX(PRN!$B$2:$F$1048576,(MATCH('Procurement Analysis P-M-Q'!$U$2,PRN!$C$2:$C$1048576,0)+$T23-1),MATCH(U$4,PRN!$B$2:$F$2,0)),"")</f>
        <v/>
      </c>
      <c r="V23" s="70" t="str">
        <f ca="1">IFERROR(INDEX(PRN!$B$2:$F$1048576,(MATCH('Procurement Analysis P-M-Q'!$U$2,PRN!$C$2:$C$1048576,0)+$T23-1),MATCH(V$4,PRN!$B$2:$F$2,0)),"")</f>
        <v/>
      </c>
      <c r="W23" s="70" t="str">
        <f ca="1">IFERROR(INDEX(PRN!$B$2:$F$1048576,(MATCH('Procurement Analysis P-M-Q'!$U$2,PRN!$C$2:$C$1048576,0)+$T23-1),MATCH(W$4,PRN!$B$2:$F$2,0)),"")</f>
        <v/>
      </c>
    </row>
    <row r="24" spans="2:23" ht="21" customHeight="1" x14ac:dyDescent="0.25">
      <c r="B24" s="58" t="s">
        <v>65</v>
      </c>
      <c r="C24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24,Procurement!B$3:AA$3,0)),"")</f>
        <v>0</v>
      </c>
      <c r="E24" s="69" t="str">
        <f ca="1">IF(E23&lt;COUNTIF(PRN!C$4:C$999999,F$2),(E23+1),"")</f>
        <v/>
      </c>
      <c r="F24" s="70" t="str">
        <f ca="1">IFERROR(INDEX(PRN!$B$2:$F$1048576,(MATCH('Procurement Analysis P-M-Q'!$F$2,PRN!$C$2:$C$1048576,0)+$E24-1),MATCH(F$4,PRN!$B$2:$F$2,0)),"")</f>
        <v/>
      </c>
      <c r="G24" s="70" t="str">
        <f ca="1">IFERROR(INDEX(PRN!$B$2:$F$1048576,(MATCH('Procurement Analysis P-M-Q'!$F$2,PRN!$C$2:$C$1048576,0)+$E24-1),MATCH(G$4,PRN!$B$2:$F$2,0)),"")</f>
        <v/>
      </c>
      <c r="H24" s="71" t="str">
        <f ca="1">IFERROR(INDEX(PRN!$B$2:$F$1048576,(MATCH('Procurement Analysis P-M-Q'!$F$2,PRN!$C$2:$C$1048576,0)+$E24-1),MATCH(H$4,PRN!$B$2:$F$2,0)),"")</f>
        <v/>
      </c>
      <c r="J24" s="69" t="str">
        <f ca="1">IF(J23&lt;COUNTIF(PRN!C$4:C$999999,K$2),(J23+1),"")</f>
        <v/>
      </c>
      <c r="K24" s="70" t="str">
        <f ca="1">IFERROR(INDEX(PRN!$B$2:$F$1048576,(MATCH('Procurement Analysis P-M-Q'!$K$2,PRN!$C$2:$C$1048576,0)+$J24-1),MATCH(K$4,PRN!$B$2:$F$2,0)),"")</f>
        <v/>
      </c>
      <c r="L24" s="70" t="str">
        <f ca="1">IFERROR(INDEX(PRN!$B$2:$F$1048576,(MATCH('Procurement Analysis P-M-Q'!$K$2,PRN!$C$2:$C$1048576,0)+$J24-1),MATCH(L$4,PRN!$B$2:$F$2,0)),"")</f>
        <v/>
      </c>
      <c r="M24" s="71" t="str">
        <f ca="1">IFERROR(INDEX(PRN!$B$2:$F$1048576,(MATCH('Procurement Analysis P-M-Q'!$K$2,PRN!$C$2:$C$1048576,0)+$J24-1),MATCH(M$4,PRN!$B$2:$F$2,0)),"")</f>
        <v/>
      </c>
      <c r="O24" s="69" t="str">
        <f ca="1">IF(O23&lt;COUNTIF(PRN!C$4:C$999999,P$2),(O23+1),"")</f>
        <v/>
      </c>
      <c r="P24" s="70" t="str">
        <f ca="1">IFERROR(INDEX(PRN!$B$2:$F$1048576,(MATCH('Procurement Analysis P-M-Q'!$P$2,PRN!$C$2:$C$1048576,0)+$O24-1),MATCH(P$4,PRN!$B$2:$F$2,0)),"")</f>
        <v/>
      </c>
      <c r="Q24" s="70" t="str">
        <f ca="1">IFERROR(INDEX(PRN!$B$2:$F$1048576,(MATCH('Procurement Analysis P-M-Q'!$P$2,PRN!$C$2:$C$1048576,0)+$O24-1),MATCH(Q$4,PRN!$B$2:$F$2,0)),"")</f>
        <v/>
      </c>
      <c r="R24" s="71" t="str">
        <f ca="1">IFERROR(INDEX(PRN!$B$2:$F$1048576,(MATCH('Procurement Analysis P-M-Q'!$P$2,PRN!$C$2:$C$1048576,0)+$O24-1),MATCH(R$4,PRN!$B$2:$F$2,0)),"")</f>
        <v/>
      </c>
      <c r="T24" s="69" t="str">
        <f ca="1">IF(T23&lt;COUNTIF(PRN!H$4:H$999999,U$2),(T23+1),"")</f>
        <v/>
      </c>
      <c r="U24" s="70" t="str">
        <f ca="1">IFERROR(INDEX(PRN!$B$2:$F$1048576,(MATCH('Procurement Analysis P-M-Q'!$U$2,PRN!$C$2:$C$1048576,0)+$T24-1),MATCH(U$4,PRN!$B$2:$F$2,0)),"")</f>
        <v/>
      </c>
      <c r="V24" s="70" t="str">
        <f ca="1">IFERROR(INDEX(PRN!$B$2:$F$1048576,(MATCH('Procurement Analysis P-M-Q'!$U$2,PRN!$C$2:$C$1048576,0)+$T24-1),MATCH(V$4,PRN!$B$2:$F$2,0)),"")</f>
        <v/>
      </c>
      <c r="W24" s="70" t="str">
        <f ca="1">IFERROR(INDEX(PRN!$B$2:$F$1048576,(MATCH('Procurement Analysis P-M-Q'!$U$2,PRN!$C$2:$C$1048576,0)+$T24-1),MATCH(W$4,PRN!$B$2:$F$2,0)),"")</f>
        <v/>
      </c>
    </row>
    <row r="25" spans="2:23" ht="21" customHeight="1" x14ac:dyDescent="0.25">
      <c r="B25" s="58" t="s">
        <v>64</v>
      </c>
      <c r="C25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25,Procurement!B$3:AA$3,0)),"")</f>
        <v>0</v>
      </c>
      <c r="E25" s="69" t="str">
        <f ca="1">IF(E24&lt;COUNTIF(PRN!C$4:C$999999,F$2),(E24+1),"")</f>
        <v/>
      </c>
      <c r="F25" s="70" t="str">
        <f ca="1">IFERROR(INDEX(PRN!$B$2:$F$1048576,(MATCH('Procurement Analysis P-M-Q'!$F$2,PRN!$C$2:$C$1048576,0)+$E25-1),MATCH(F$4,PRN!$B$2:$F$2,0)),"")</f>
        <v/>
      </c>
      <c r="G25" s="70" t="str">
        <f ca="1">IFERROR(INDEX(PRN!$B$2:$F$1048576,(MATCH('Procurement Analysis P-M-Q'!$F$2,PRN!$C$2:$C$1048576,0)+$E25-1),MATCH(G$4,PRN!$B$2:$F$2,0)),"")</f>
        <v/>
      </c>
      <c r="H25" s="71" t="str">
        <f ca="1">IFERROR(INDEX(PRN!$B$2:$F$1048576,(MATCH('Procurement Analysis P-M-Q'!$F$2,PRN!$C$2:$C$1048576,0)+$E25-1),MATCH(H$4,PRN!$B$2:$F$2,0)),"")</f>
        <v/>
      </c>
      <c r="J25" s="69" t="str">
        <f ca="1">IF(J24&lt;COUNTIF(PRN!C$4:C$999999,K$2),(J24+1),"")</f>
        <v/>
      </c>
      <c r="K25" s="70" t="str">
        <f ca="1">IFERROR(INDEX(PRN!$B$2:$F$1048576,(MATCH('Procurement Analysis P-M-Q'!$K$2,PRN!$C$2:$C$1048576,0)+$J25-1),MATCH(K$4,PRN!$B$2:$F$2,0)),"")</f>
        <v/>
      </c>
      <c r="L25" s="70" t="str">
        <f ca="1">IFERROR(INDEX(PRN!$B$2:$F$1048576,(MATCH('Procurement Analysis P-M-Q'!$K$2,PRN!$C$2:$C$1048576,0)+$J25-1),MATCH(L$4,PRN!$B$2:$F$2,0)),"")</f>
        <v/>
      </c>
      <c r="M25" s="71" t="str">
        <f ca="1">IFERROR(INDEX(PRN!$B$2:$F$1048576,(MATCH('Procurement Analysis P-M-Q'!$K$2,PRN!$C$2:$C$1048576,0)+$J25-1),MATCH(M$4,PRN!$B$2:$F$2,0)),"")</f>
        <v/>
      </c>
      <c r="O25" s="69" t="str">
        <f ca="1">IF(O24&lt;COUNTIF(PRN!C$4:C$999999,P$2),(O24+1),"")</f>
        <v/>
      </c>
      <c r="P25" s="70" t="str">
        <f ca="1">IFERROR(INDEX(PRN!$B$2:$F$1048576,(MATCH('Procurement Analysis P-M-Q'!$P$2,PRN!$C$2:$C$1048576,0)+$O25-1),MATCH(P$4,PRN!$B$2:$F$2,0)),"")</f>
        <v/>
      </c>
      <c r="Q25" s="70" t="str">
        <f ca="1">IFERROR(INDEX(PRN!$B$2:$F$1048576,(MATCH('Procurement Analysis P-M-Q'!$P$2,PRN!$C$2:$C$1048576,0)+$O25-1),MATCH(Q$4,PRN!$B$2:$F$2,0)),"")</f>
        <v/>
      </c>
      <c r="R25" s="71" t="str">
        <f ca="1">IFERROR(INDEX(PRN!$B$2:$F$1048576,(MATCH('Procurement Analysis P-M-Q'!$P$2,PRN!$C$2:$C$1048576,0)+$O25-1),MATCH(R$4,PRN!$B$2:$F$2,0)),"")</f>
        <v/>
      </c>
      <c r="T25" s="69" t="str">
        <f ca="1">IF(T24&lt;COUNTIF(PRN!H$4:H$999999,U$2),(T24+1),"")</f>
        <v/>
      </c>
      <c r="U25" s="70" t="str">
        <f ca="1">IFERROR(INDEX(PRN!$B$2:$F$1048576,(MATCH('Procurement Analysis P-M-Q'!$U$2,PRN!$C$2:$C$1048576,0)+$T25-1),MATCH(U$4,PRN!$B$2:$F$2,0)),"")</f>
        <v/>
      </c>
      <c r="V25" s="70" t="str">
        <f ca="1">IFERROR(INDEX(PRN!$B$2:$F$1048576,(MATCH('Procurement Analysis P-M-Q'!$U$2,PRN!$C$2:$C$1048576,0)+$T25-1),MATCH(V$4,PRN!$B$2:$F$2,0)),"")</f>
        <v/>
      </c>
      <c r="W25" s="70" t="str">
        <f ca="1">IFERROR(INDEX(PRN!$B$2:$F$1048576,(MATCH('Procurement Analysis P-M-Q'!$U$2,PRN!$C$2:$C$1048576,0)+$T25-1),MATCH(W$4,PRN!$B$2:$F$2,0)),"")</f>
        <v/>
      </c>
    </row>
    <row r="26" spans="2:23" ht="21" customHeight="1" x14ac:dyDescent="0.25">
      <c r="B26" s="58" t="s">
        <v>66</v>
      </c>
      <c r="C26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26,Procurement!B$3:AA$3,0)),"")</f>
        <v>0</v>
      </c>
      <c r="E26" s="69" t="str">
        <f ca="1">IF(E25&lt;COUNTIF(PRN!C$4:C$999999,F$2),(E25+1),"")</f>
        <v/>
      </c>
      <c r="F26" s="70" t="str">
        <f ca="1">IFERROR(INDEX(PRN!$B$2:$F$1048576,(MATCH('Procurement Analysis P-M-Q'!$F$2,PRN!$C$2:$C$1048576,0)+$E26-1),MATCH(F$4,PRN!$B$2:$F$2,0)),"")</f>
        <v/>
      </c>
      <c r="G26" s="70" t="str">
        <f ca="1">IFERROR(INDEX(PRN!$B$2:$F$1048576,(MATCH('Procurement Analysis P-M-Q'!$F$2,PRN!$C$2:$C$1048576,0)+$E26-1),MATCH(G$4,PRN!$B$2:$F$2,0)),"")</f>
        <v/>
      </c>
      <c r="H26" s="71" t="str">
        <f ca="1">IFERROR(INDEX(PRN!$B$2:$F$1048576,(MATCH('Procurement Analysis P-M-Q'!$F$2,PRN!$C$2:$C$1048576,0)+$E26-1),MATCH(H$4,PRN!$B$2:$F$2,0)),"")</f>
        <v/>
      </c>
      <c r="J26" s="69" t="str">
        <f ca="1">IF(J25&lt;COUNTIF(PRN!C$4:C$999999,K$2),(J25+1),"")</f>
        <v/>
      </c>
      <c r="K26" s="70" t="str">
        <f ca="1">IFERROR(INDEX(PRN!$B$2:$F$1048576,(MATCH('Procurement Analysis P-M-Q'!$K$2,PRN!$C$2:$C$1048576,0)+$J26-1),MATCH(K$4,PRN!$B$2:$F$2,0)),"")</f>
        <v/>
      </c>
      <c r="L26" s="70" t="str">
        <f ca="1">IFERROR(INDEX(PRN!$B$2:$F$1048576,(MATCH('Procurement Analysis P-M-Q'!$K$2,PRN!$C$2:$C$1048576,0)+$J26-1),MATCH(L$4,PRN!$B$2:$F$2,0)),"")</f>
        <v/>
      </c>
      <c r="M26" s="71" t="str">
        <f ca="1">IFERROR(INDEX(PRN!$B$2:$F$1048576,(MATCH('Procurement Analysis P-M-Q'!$K$2,PRN!$C$2:$C$1048576,0)+$J26-1),MATCH(M$4,PRN!$B$2:$F$2,0)),"")</f>
        <v/>
      </c>
      <c r="O26" s="69" t="str">
        <f ca="1">IF(O25&lt;COUNTIF(PRN!C$4:C$999999,P$2),(O25+1),"")</f>
        <v/>
      </c>
      <c r="P26" s="70" t="str">
        <f ca="1">IFERROR(INDEX(PRN!$B$2:$F$1048576,(MATCH('Procurement Analysis P-M-Q'!$P$2,PRN!$C$2:$C$1048576,0)+$O26-1),MATCH(P$4,PRN!$B$2:$F$2,0)),"")</f>
        <v/>
      </c>
      <c r="Q26" s="70" t="str">
        <f ca="1">IFERROR(INDEX(PRN!$B$2:$F$1048576,(MATCH('Procurement Analysis P-M-Q'!$P$2,PRN!$C$2:$C$1048576,0)+$O26-1),MATCH(Q$4,PRN!$B$2:$F$2,0)),"")</f>
        <v/>
      </c>
      <c r="R26" s="71" t="str">
        <f ca="1">IFERROR(INDEX(PRN!$B$2:$F$1048576,(MATCH('Procurement Analysis P-M-Q'!$P$2,PRN!$C$2:$C$1048576,0)+$O26-1),MATCH(R$4,PRN!$B$2:$F$2,0)),"")</f>
        <v/>
      </c>
      <c r="T26" s="69" t="str">
        <f ca="1">IF(T25&lt;COUNTIF(PRN!H$4:H$999999,U$2),(T25+1),"")</f>
        <v/>
      </c>
      <c r="U26" s="70" t="str">
        <f ca="1">IFERROR(INDEX(PRN!$B$2:$F$1048576,(MATCH('Procurement Analysis P-M-Q'!$U$2,PRN!$C$2:$C$1048576,0)+$T26-1),MATCH(U$4,PRN!$B$2:$F$2,0)),"")</f>
        <v/>
      </c>
      <c r="V26" s="70" t="str">
        <f ca="1">IFERROR(INDEX(PRN!$B$2:$F$1048576,(MATCH('Procurement Analysis P-M-Q'!$U$2,PRN!$C$2:$C$1048576,0)+$T26-1),MATCH(V$4,PRN!$B$2:$F$2,0)),"")</f>
        <v/>
      </c>
      <c r="W26" s="70" t="str">
        <f ca="1">IFERROR(INDEX(PRN!$B$2:$F$1048576,(MATCH('Procurement Analysis P-M-Q'!$U$2,PRN!$C$2:$C$1048576,0)+$T26-1),MATCH(W$4,PRN!$B$2:$F$2,0)),"")</f>
        <v/>
      </c>
    </row>
    <row r="27" spans="2:23" ht="21" customHeight="1" x14ac:dyDescent="0.25">
      <c r="B27" s="58" t="s">
        <v>48</v>
      </c>
      <c r="C27" s="56">
        <f ca="1">IFERROR(INDEX(Procurement!B$3:AA$99991,MATCH('Procurement Analysis P-M-Q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27,Procurement!B$3:AA$3,0)),"")</f>
        <v>0</v>
      </c>
      <c r="E27" s="69" t="str">
        <f ca="1">IF(E26&lt;COUNTIF(PRN!C$4:C$999999,F$2),(E26+1),"")</f>
        <v/>
      </c>
      <c r="F27" s="70" t="str">
        <f ca="1">IFERROR(INDEX(PRN!$B$2:$F$1048576,(MATCH('Procurement Analysis P-M-Q'!$F$2,PRN!$C$2:$C$1048576,0)+$E27-1),MATCH(F$4,PRN!$B$2:$F$2,0)),"")</f>
        <v/>
      </c>
      <c r="G27" s="70" t="str">
        <f ca="1">IFERROR(INDEX(PRN!$B$2:$F$1048576,(MATCH('Procurement Analysis P-M-Q'!$F$2,PRN!$C$2:$C$1048576,0)+$E27-1),MATCH(G$4,PRN!$B$2:$F$2,0)),"")</f>
        <v/>
      </c>
      <c r="H27" s="71" t="str">
        <f ca="1">IFERROR(INDEX(PRN!$B$2:$F$1048576,(MATCH('Procurement Analysis P-M-Q'!$F$2,PRN!$C$2:$C$1048576,0)+$E27-1),MATCH(H$4,PRN!$B$2:$F$2,0)),"")</f>
        <v/>
      </c>
      <c r="J27" s="69" t="str">
        <f ca="1">IF(J26&lt;COUNTIF(PRN!C$4:C$999999,K$2),(J26+1),"")</f>
        <v/>
      </c>
      <c r="K27" s="70" t="str">
        <f ca="1">IFERROR(INDEX(PRN!$B$2:$F$1048576,(MATCH('Procurement Analysis P-M-Q'!$K$2,PRN!$C$2:$C$1048576,0)+$J27-1),MATCH(K$4,PRN!$B$2:$F$2,0)),"")</f>
        <v/>
      </c>
      <c r="L27" s="70" t="str">
        <f ca="1">IFERROR(INDEX(PRN!$B$2:$F$1048576,(MATCH('Procurement Analysis P-M-Q'!$K$2,PRN!$C$2:$C$1048576,0)+$J27-1),MATCH(L$4,PRN!$B$2:$F$2,0)),"")</f>
        <v/>
      </c>
      <c r="M27" s="71" t="str">
        <f ca="1">IFERROR(INDEX(PRN!$B$2:$F$1048576,(MATCH('Procurement Analysis P-M-Q'!$K$2,PRN!$C$2:$C$1048576,0)+$J27-1),MATCH(M$4,PRN!$B$2:$F$2,0)),"")</f>
        <v/>
      </c>
      <c r="O27" s="69" t="str">
        <f ca="1">IF(O26&lt;COUNTIF(PRN!C$4:C$999999,P$2),(O26+1),"")</f>
        <v/>
      </c>
      <c r="P27" s="70" t="str">
        <f ca="1">IFERROR(INDEX(PRN!$B$2:$F$1048576,(MATCH('Procurement Analysis P-M-Q'!$P$2,PRN!$C$2:$C$1048576,0)+$O27-1),MATCH(P$4,PRN!$B$2:$F$2,0)),"")</f>
        <v/>
      </c>
      <c r="Q27" s="70" t="str">
        <f ca="1">IFERROR(INDEX(PRN!$B$2:$F$1048576,(MATCH('Procurement Analysis P-M-Q'!$P$2,PRN!$C$2:$C$1048576,0)+$O27-1),MATCH(Q$4,PRN!$B$2:$F$2,0)),"")</f>
        <v/>
      </c>
      <c r="R27" s="71" t="str">
        <f ca="1">IFERROR(INDEX(PRN!$B$2:$F$1048576,(MATCH('Procurement Analysis P-M-Q'!$P$2,PRN!$C$2:$C$1048576,0)+$O27-1),MATCH(R$4,PRN!$B$2:$F$2,0)),"")</f>
        <v/>
      </c>
      <c r="T27" s="69" t="str">
        <f ca="1">IF(T26&lt;COUNTIF(PRN!H$4:H$999999,U$2),(T26+1),"")</f>
        <v/>
      </c>
      <c r="U27" s="70" t="str">
        <f ca="1">IFERROR(INDEX(PRN!$B$2:$F$1048576,(MATCH('Procurement Analysis P-M-Q'!$U$2,PRN!$C$2:$C$1048576,0)+$T27-1),MATCH(U$4,PRN!$B$2:$F$2,0)),"")</f>
        <v/>
      </c>
      <c r="V27" s="70" t="str">
        <f ca="1">IFERROR(INDEX(PRN!$B$2:$F$1048576,(MATCH('Procurement Analysis P-M-Q'!$U$2,PRN!$C$2:$C$1048576,0)+$T27-1),MATCH(V$4,PRN!$B$2:$F$2,0)),"")</f>
        <v/>
      </c>
      <c r="W27" s="70" t="str">
        <f ca="1">IFERROR(INDEX(PRN!$B$2:$F$1048576,(MATCH('Procurement Analysis P-M-Q'!$U$2,PRN!$C$2:$C$1048576,0)+$T27-1),MATCH(W$4,PRN!$B$2:$F$2,0)),"")</f>
        <v/>
      </c>
    </row>
    <row r="28" spans="2:23" ht="15.75" x14ac:dyDescent="0.25">
      <c r="E28" s="69" t="str">
        <f ca="1">IF(E27&lt;COUNTIF(PRN!C$4:C$999999,F$2),(E27+1),"")</f>
        <v/>
      </c>
      <c r="F28" s="70" t="str">
        <f ca="1">IFERROR(INDEX(PRN!$B$2:$F$1048576,(MATCH('Procurement Analysis P-M-Q'!$F$2,PRN!$C$2:$C$1048576,0)+$E28-1),MATCH(F$4,PRN!$B$2:$F$2,0)),"")</f>
        <v/>
      </c>
      <c r="G28" s="70" t="str">
        <f ca="1">IFERROR(INDEX(PRN!$B$2:$F$1048576,(MATCH('Procurement Analysis P-M-Q'!$F$2,PRN!$C$2:$C$1048576,0)+$E28-1),MATCH(G$4,PRN!$B$2:$F$2,0)),"")</f>
        <v/>
      </c>
      <c r="H28" s="71" t="str">
        <f ca="1">IFERROR(INDEX(PRN!$B$2:$F$1048576,(MATCH('Procurement Analysis P-M-Q'!$F$2,PRN!$C$2:$C$1048576,0)+$E28-1),MATCH(H$4,PRN!$B$2:$F$2,0)),"")</f>
        <v/>
      </c>
      <c r="J28" s="69" t="str">
        <f ca="1">IF(J27&lt;COUNTIF(PRN!C$4:C$999999,K$2),(J27+1),"")</f>
        <v/>
      </c>
      <c r="K28" s="70" t="str">
        <f ca="1">IFERROR(INDEX(PRN!$B$2:$F$1048576,(MATCH('Procurement Analysis P-M-Q'!$K$2,PRN!$C$2:$C$1048576,0)+$J28-1),MATCH(K$4,PRN!$B$2:$F$2,0)),"")</f>
        <v/>
      </c>
      <c r="L28" s="70" t="str">
        <f ca="1">IFERROR(INDEX(PRN!$B$2:$F$1048576,(MATCH('Procurement Analysis P-M-Q'!$K$2,PRN!$C$2:$C$1048576,0)+$J28-1),MATCH(L$4,PRN!$B$2:$F$2,0)),"")</f>
        <v/>
      </c>
      <c r="M28" s="71" t="str">
        <f ca="1">IFERROR(INDEX(PRN!$B$2:$F$1048576,(MATCH('Procurement Analysis P-M-Q'!$K$2,PRN!$C$2:$C$1048576,0)+$J28-1),MATCH(M$4,PRN!$B$2:$F$2,0)),"")</f>
        <v/>
      </c>
      <c r="O28" s="69" t="str">
        <f ca="1">IF(O27&lt;COUNTIF(PRN!C$4:C$999999,P$2),(O27+1),"")</f>
        <v/>
      </c>
      <c r="P28" s="70" t="str">
        <f ca="1">IFERROR(INDEX(PRN!$B$2:$F$1048576,(MATCH('Procurement Analysis P-M-Q'!$P$2,PRN!$C$2:$C$1048576,0)+$O28-1),MATCH(P$4,PRN!$B$2:$F$2,0)),"")</f>
        <v/>
      </c>
      <c r="Q28" s="70" t="str">
        <f ca="1">IFERROR(INDEX(PRN!$B$2:$F$1048576,(MATCH('Procurement Analysis P-M-Q'!$P$2,PRN!$C$2:$C$1048576,0)+$O28-1),MATCH(Q$4,PRN!$B$2:$F$2,0)),"")</f>
        <v/>
      </c>
      <c r="R28" s="71" t="str">
        <f ca="1">IFERROR(INDEX(PRN!$B$2:$F$1048576,(MATCH('Procurement Analysis P-M-Q'!$P$2,PRN!$C$2:$C$1048576,0)+$O28-1),MATCH(R$4,PRN!$B$2:$F$2,0)),"")</f>
        <v/>
      </c>
      <c r="T28" s="69" t="str">
        <f ca="1">IF(T27&lt;COUNTIF(PRN!H$4:H$999999,U$2),(T27+1),"")</f>
        <v/>
      </c>
      <c r="U28" s="70" t="str">
        <f ca="1">IFERROR(INDEX(PRN!$B$2:$F$1048576,(MATCH('Procurement Analysis P-M-Q'!$U$2,PRN!$C$2:$C$1048576,0)+$T28-1),MATCH(U$4,PRN!$B$2:$F$2,0)),"")</f>
        <v/>
      </c>
      <c r="V28" s="70" t="str">
        <f ca="1">IFERROR(INDEX(PRN!$B$2:$F$1048576,(MATCH('Procurement Analysis P-M-Q'!$U$2,PRN!$C$2:$C$1048576,0)+$T28-1),MATCH(V$4,PRN!$B$2:$F$2,0)),"")</f>
        <v/>
      </c>
      <c r="W28" s="70" t="str">
        <f ca="1">IFERROR(INDEX(PRN!$B$2:$F$1048576,(MATCH('Procurement Analysis P-M-Q'!$U$2,PRN!$C$2:$C$1048576,0)+$T28-1),MATCH(W$4,PRN!$B$2:$F$2,0)),"")</f>
        <v/>
      </c>
    </row>
    <row r="29" spans="2:23" ht="15.75" x14ac:dyDescent="0.25">
      <c r="E29" s="69" t="str">
        <f ca="1">IF(E28&lt;COUNTIF(PRN!C$4:C$999999,F$2),(E28+1),"")</f>
        <v/>
      </c>
      <c r="F29" s="70" t="str">
        <f ca="1">IFERROR(INDEX(PRN!$B$2:$F$1048576,(MATCH('Procurement Analysis P-M-Q'!$F$2,PRN!$C$2:$C$1048576,0)+$E29-1),MATCH(F$4,PRN!$B$2:$F$2,0)),"")</f>
        <v/>
      </c>
      <c r="G29" s="70" t="str">
        <f ca="1">IFERROR(INDEX(PRN!$B$2:$F$1048576,(MATCH('Procurement Analysis P-M-Q'!$F$2,PRN!$C$2:$C$1048576,0)+$E29-1),MATCH(G$4,PRN!$B$2:$F$2,0)),"")</f>
        <v/>
      </c>
      <c r="H29" s="71" t="str">
        <f ca="1">IFERROR(INDEX(PRN!$B$2:$F$1048576,(MATCH('Procurement Analysis P-M-Q'!$F$2,PRN!$C$2:$C$1048576,0)+$E29-1),MATCH(H$4,PRN!$B$2:$F$2,0)),"")</f>
        <v/>
      </c>
      <c r="J29" s="69" t="str">
        <f ca="1">IF(J28&lt;COUNTIF(PRN!C$4:C$999999,K$2),(J28+1),"")</f>
        <v/>
      </c>
      <c r="K29" s="70" t="str">
        <f ca="1">IFERROR(INDEX(PRN!$B$2:$F$1048576,(MATCH('Procurement Analysis P-M-Q'!$K$2,PRN!$C$2:$C$1048576,0)+$J29-1),MATCH(K$4,PRN!$B$2:$F$2,0)),"")</f>
        <v/>
      </c>
      <c r="L29" s="70" t="str">
        <f ca="1">IFERROR(INDEX(PRN!$B$2:$F$1048576,(MATCH('Procurement Analysis P-M-Q'!$K$2,PRN!$C$2:$C$1048576,0)+$J29-1),MATCH(L$4,PRN!$B$2:$F$2,0)),"")</f>
        <v/>
      </c>
      <c r="M29" s="71" t="str">
        <f ca="1">IFERROR(INDEX(PRN!$B$2:$F$1048576,(MATCH('Procurement Analysis P-M-Q'!$K$2,PRN!$C$2:$C$1048576,0)+$J29-1),MATCH(M$4,PRN!$B$2:$F$2,0)),"")</f>
        <v/>
      </c>
      <c r="O29" s="69" t="str">
        <f ca="1">IF(O28&lt;COUNTIF(PRN!C$4:C$999999,P$2),(O28+1),"")</f>
        <v/>
      </c>
      <c r="P29" s="70" t="str">
        <f ca="1">IFERROR(INDEX(PRN!$B$2:$F$1048576,(MATCH('Procurement Analysis P-M-Q'!$P$2,PRN!$C$2:$C$1048576,0)+$O29-1),MATCH(P$4,PRN!$B$2:$F$2,0)),"")</f>
        <v/>
      </c>
      <c r="Q29" s="70" t="str">
        <f ca="1">IFERROR(INDEX(PRN!$B$2:$F$1048576,(MATCH('Procurement Analysis P-M-Q'!$P$2,PRN!$C$2:$C$1048576,0)+$O29-1),MATCH(Q$4,PRN!$B$2:$F$2,0)),"")</f>
        <v/>
      </c>
      <c r="R29" s="71" t="str">
        <f ca="1">IFERROR(INDEX(PRN!$B$2:$F$1048576,(MATCH('Procurement Analysis P-M-Q'!$P$2,PRN!$C$2:$C$1048576,0)+$O29-1),MATCH(R$4,PRN!$B$2:$F$2,0)),"")</f>
        <v/>
      </c>
      <c r="T29" s="69" t="str">
        <f ca="1">IF(T28&lt;COUNTIF(PRN!H$4:H$999999,U$2),(T28+1),"")</f>
        <v/>
      </c>
      <c r="U29" s="70" t="str">
        <f ca="1">IFERROR(INDEX(PRN!$B$2:$F$1048576,(MATCH('Procurement Analysis P-M-Q'!$U$2,PRN!$C$2:$C$1048576,0)+$T29-1),MATCH(U$4,PRN!$B$2:$F$2,0)),"")</f>
        <v/>
      </c>
      <c r="V29" s="70" t="str">
        <f ca="1">IFERROR(INDEX(PRN!$B$2:$F$1048576,(MATCH('Procurement Analysis P-M-Q'!$U$2,PRN!$C$2:$C$1048576,0)+$T29-1),MATCH(V$4,PRN!$B$2:$F$2,0)),"")</f>
        <v/>
      </c>
      <c r="W29" s="70" t="str">
        <f ca="1">IFERROR(INDEX(PRN!$B$2:$F$1048576,(MATCH('Procurement Analysis P-M-Q'!$U$2,PRN!$C$2:$C$1048576,0)+$T29-1),MATCH(W$4,PRN!$B$2:$F$2,0)),"")</f>
        <v/>
      </c>
    </row>
    <row r="30" spans="2:23" ht="15.75" x14ac:dyDescent="0.25">
      <c r="E30" s="69" t="str">
        <f ca="1">IF(E29&lt;COUNTIF(PRN!C$4:C$999999,F$2),(E29+1),"")</f>
        <v/>
      </c>
      <c r="F30" s="70" t="str">
        <f ca="1">IFERROR(INDEX(PRN!$B$2:$F$1048576,(MATCH('Procurement Analysis P-M-Q'!$F$2,PRN!$C$2:$C$1048576,0)+$E30-1),MATCH(F$4,PRN!$B$2:$F$2,0)),"")</f>
        <v/>
      </c>
      <c r="G30" s="70" t="str">
        <f ca="1">IFERROR(INDEX(PRN!$B$2:$F$1048576,(MATCH('Procurement Analysis P-M-Q'!$F$2,PRN!$C$2:$C$1048576,0)+$E30-1),MATCH(G$4,PRN!$B$2:$F$2,0)),"")</f>
        <v/>
      </c>
      <c r="H30" s="71" t="str">
        <f ca="1">IFERROR(INDEX(PRN!$B$2:$F$1048576,(MATCH('Procurement Analysis P-M-Q'!$F$2,PRN!$C$2:$C$1048576,0)+$E30-1),MATCH(H$4,PRN!$B$2:$F$2,0)),"")</f>
        <v/>
      </c>
      <c r="J30" s="69" t="str">
        <f ca="1">IF(J29&lt;COUNTIF(PRN!C$4:C$999999,K$2),(J29+1),"")</f>
        <v/>
      </c>
      <c r="K30" s="70" t="str">
        <f ca="1">IFERROR(INDEX(PRN!$B$2:$F$1048576,(MATCH('Procurement Analysis P-M-Q'!$K$2,PRN!$C$2:$C$1048576,0)+$J30-1),MATCH(K$4,PRN!$B$2:$F$2,0)),"")</f>
        <v/>
      </c>
      <c r="L30" s="70" t="str">
        <f ca="1">IFERROR(INDEX(PRN!$B$2:$F$1048576,(MATCH('Procurement Analysis P-M-Q'!$K$2,PRN!$C$2:$C$1048576,0)+$J30-1),MATCH(L$4,PRN!$B$2:$F$2,0)),"")</f>
        <v/>
      </c>
      <c r="M30" s="71" t="str">
        <f ca="1">IFERROR(INDEX(PRN!$B$2:$F$1048576,(MATCH('Procurement Analysis P-M-Q'!$K$2,PRN!$C$2:$C$1048576,0)+$J30-1),MATCH(M$4,PRN!$B$2:$F$2,0)),"")</f>
        <v/>
      </c>
      <c r="O30" s="69" t="str">
        <f ca="1">IF(O29&lt;COUNTIF(PRN!C$4:C$999999,P$2),(O29+1),"")</f>
        <v/>
      </c>
      <c r="P30" s="70" t="str">
        <f ca="1">IFERROR(INDEX(PRN!$B$2:$F$1048576,(MATCH('Procurement Analysis P-M-Q'!$P$2,PRN!$C$2:$C$1048576,0)+$O30-1),MATCH(P$4,PRN!$B$2:$F$2,0)),"")</f>
        <v/>
      </c>
      <c r="Q30" s="70" t="str">
        <f ca="1">IFERROR(INDEX(PRN!$B$2:$F$1048576,(MATCH('Procurement Analysis P-M-Q'!$P$2,PRN!$C$2:$C$1048576,0)+$O30-1),MATCH(Q$4,PRN!$B$2:$F$2,0)),"")</f>
        <v/>
      </c>
      <c r="R30" s="71" t="str">
        <f ca="1">IFERROR(INDEX(PRN!$B$2:$F$1048576,(MATCH('Procurement Analysis P-M-Q'!$P$2,PRN!$C$2:$C$1048576,0)+$O30-1),MATCH(R$4,PRN!$B$2:$F$2,0)),"")</f>
        <v/>
      </c>
      <c r="T30" s="69" t="str">
        <f ca="1">IF(T29&lt;COUNTIF(PRN!H$4:H$999999,U$2),(T29+1),"")</f>
        <v/>
      </c>
      <c r="U30" s="70" t="str">
        <f ca="1">IFERROR(INDEX(PRN!$B$2:$F$1048576,(MATCH('Procurement Analysis P-M-Q'!$U$2,PRN!$C$2:$C$1048576,0)+$T30-1),MATCH(U$4,PRN!$B$2:$F$2,0)),"")</f>
        <v/>
      </c>
      <c r="V30" s="70" t="str">
        <f ca="1">IFERROR(INDEX(PRN!$B$2:$F$1048576,(MATCH('Procurement Analysis P-M-Q'!$U$2,PRN!$C$2:$C$1048576,0)+$T30-1),MATCH(V$4,PRN!$B$2:$F$2,0)),"")</f>
        <v/>
      </c>
      <c r="W30" s="70" t="str">
        <f ca="1">IFERROR(INDEX(PRN!$B$2:$F$1048576,(MATCH('Procurement Analysis P-M-Q'!$U$2,PRN!$C$2:$C$1048576,0)+$T30-1),MATCH(W$4,PRN!$B$2:$F$2,0)),"")</f>
        <v/>
      </c>
    </row>
    <row r="31" spans="2:23" ht="15.75" x14ac:dyDescent="0.25">
      <c r="E31" s="69" t="str">
        <f ca="1">IF(E30&lt;COUNTIF(PRN!C$4:C$999999,F$2),(E30+1),"")</f>
        <v/>
      </c>
      <c r="F31" s="70" t="str">
        <f ca="1">IFERROR(INDEX(PRN!$B$2:$F$1048576,(MATCH('Procurement Analysis P-M-Q'!$F$2,PRN!$C$2:$C$1048576,0)+$E31-1),MATCH(F$4,PRN!$B$2:$F$2,0)),"")</f>
        <v/>
      </c>
      <c r="G31" s="70" t="str">
        <f ca="1">IFERROR(INDEX(PRN!$B$2:$F$1048576,(MATCH('Procurement Analysis P-M-Q'!$F$2,PRN!$C$2:$C$1048576,0)+$E31-1),MATCH(G$4,PRN!$B$2:$F$2,0)),"")</f>
        <v/>
      </c>
      <c r="H31" s="71" t="str">
        <f ca="1">IFERROR(INDEX(PRN!$B$2:$F$1048576,(MATCH('Procurement Analysis P-M-Q'!$F$2,PRN!$C$2:$C$1048576,0)+$E31-1),MATCH(H$4,PRN!$B$2:$F$2,0)),"")</f>
        <v/>
      </c>
      <c r="J31" s="69" t="str">
        <f ca="1">IF(J30&lt;COUNTIF(PRN!C$4:C$999999,K$2),(J30+1),"")</f>
        <v/>
      </c>
      <c r="K31" s="70" t="str">
        <f ca="1">IFERROR(INDEX(PRN!$B$2:$F$1048576,(MATCH('Procurement Analysis P-M-Q'!$K$2,PRN!$C$2:$C$1048576,0)+$J31-1),MATCH(K$4,PRN!$B$2:$F$2,0)),"")</f>
        <v/>
      </c>
      <c r="L31" s="70" t="str">
        <f ca="1">IFERROR(INDEX(PRN!$B$2:$F$1048576,(MATCH('Procurement Analysis P-M-Q'!$K$2,PRN!$C$2:$C$1048576,0)+$J31-1),MATCH(L$4,PRN!$B$2:$F$2,0)),"")</f>
        <v/>
      </c>
      <c r="M31" s="71" t="str">
        <f ca="1">IFERROR(INDEX(PRN!$B$2:$F$1048576,(MATCH('Procurement Analysis P-M-Q'!$K$2,PRN!$C$2:$C$1048576,0)+$J31-1),MATCH(M$4,PRN!$B$2:$F$2,0)),"")</f>
        <v/>
      </c>
      <c r="O31" s="69" t="str">
        <f ca="1">IF(O30&lt;COUNTIF(PRN!C$4:C$999999,P$2),(O30+1),"")</f>
        <v/>
      </c>
      <c r="P31" s="70" t="str">
        <f ca="1">IFERROR(INDEX(PRN!$B$2:$F$1048576,(MATCH('Procurement Analysis P-M-Q'!$P$2,PRN!$C$2:$C$1048576,0)+$O31-1),MATCH(P$4,PRN!$B$2:$F$2,0)),"")</f>
        <v/>
      </c>
      <c r="Q31" s="70" t="str">
        <f ca="1">IFERROR(INDEX(PRN!$B$2:$F$1048576,(MATCH('Procurement Analysis P-M-Q'!$P$2,PRN!$C$2:$C$1048576,0)+$O31-1),MATCH(Q$4,PRN!$B$2:$F$2,0)),"")</f>
        <v/>
      </c>
      <c r="R31" s="71" t="str">
        <f ca="1">IFERROR(INDEX(PRN!$B$2:$F$1048576,(MATCH('Procurement Analysis P-M-Q'!$P$2,PRN!$C$2:$C$1048576,0)+$O31-1),MATCH(R$4,PRN!$B$2:$F$2,0)),"")</f>
        <v/>
      </c>
      <c r="T31" s="69" t="str">
        <f ca="1">IF(T30&lt;COUNTIF(PRN!H$4:H$999999,U$2),(T30+1),"")</f>
        <v/>
      </c>
      <c r="U31" s="70" t="str">
        <f ca="1">IFERROR(INDEX(PRN!$B$2:$F$1048576,(MATCH('Procurement Analysis P-M-Q'!$U$2,PRN!$C$2:$C$1048576,0)+$T31-1),MATCH(U$4,PRN!$B$2:$F$2,0)),"")</f>
        <v/>
      </c>
      <c r="V31" s="70" t="str">
        <f ca="1">IFERROR(INDEX(PRN!$B$2:$F$1048576,(MATCH('Procurement Analysis P-M-Q'!$U$2,PRN!$C$2:$C$1048576,0)+$T31-1),MATCH(V$4,PRN!$B$2:$F$2,0)),"")</f>
        <v/>
      </c>
      <c r="W31" s="70" t="str">
        <f ca="1">IFERROR(INDEX(PRN!$B$2:$F$1048576,(MATCH('Procurement Analysis P-M-Q'!$U$2,PRN!$C$2:$C$1048576,0)+$T31-1),MATCH(W$4,PRN!$B$2:$F$2,0)),"")</f>
        <v/>
      </c>
    </row>
    <row r="32" spans="2:23" ht="15.75" x14ac:dyDescent="0.25">
      <c r="E32" s="69" t="str">
        <f ca="1">IF(E31&lt;COUNTIF(PRN!C$4:C$999999,F$2),(E31+1),"")</f>
        <v/>
      </c>
      <c r="F32" s="70" t="str">
        <f ca="1">IFERROR(INDEX(PRN!$B$2:$F$1048576,(MATCH('Procurement Analysis P-M-Q'!$F$2,PRN!$C$2:$C$1048576,0)+$E32-1),MATCH(F$4,PRN!$B$2:$F$2,0)),"")</f>
        <v/>
      </c>
      <c r="G32" s="70" t="str">
        <f ca="1">IFERROR(INDEX(PRN!$B$2:$F$1048576,(MATCH('Procurement Analysis P-M-Q'!$F$2,PRN!$C$2:$C$1048576,0)+$E32-1),MATCH(G$4,PRN!$B$2:$F$2,0)),"")</f>
        <v/>
      </c>
      <c r="H32" s="71" t="str">
        <f ca="1">IFERROR(INDEX(PRN!$B$2:$F$1048576,(MATCH('Procurement Analysis P-M-Q'!$F$2,PRN!$C$2:$C$1048576,0)+$E32-1),MATCH(H$4,PRN!$B$2:$F$2,0)),"")</f>
        <v/>
      </c>
      <c r="J32" s="69" t="str">
        <f ca="1">IF(J31&lt;COUNTIF(PRN!C$4:C$999999,K$2),(J31+1),"")</f>
        <v/>
      </c>
      <c r="K32" s="70" t="str">
        <f ca="1">IFERROR(INDEX(PRN!$B$2:$F$1048576,(MATCH('Procurement Analysis P-M-Q'!$K$2,PRN!$C$2:$C$1048576,0)+$J32-1),MATCH(K$4,PRN!$B$2:$F$2,0)),"")</f>
        <v/>
      </c>
      <c r="L32" s="70" t="str">
        <f ca="1">IFERROR(INDEX(PRN!$B$2:$F$1048576,(MATCH('Procurement Analysis P-M-Q'!$K$2,PRN!$C$2:$C$1048576,0)+$J32-1),MATCH(L$4,PRN!$B$2:$F$2,0)),"")</f>
        <v/>
      </c>
      <c r="M32" s="71" t="str">
        <f ca="1">IFERROR(INDEX(PRN!$B$2:$F$1048576,(MATCH('Procurement Analysis P-M-Q'!$K$2,PRN!$C$2:$C$1048576,0)+$J32-1),MATCH(M$4,PRN!$B$2:$F$2,0)),"")</f>
        <v/>
      </c>
      <c r="O32" s="69" t="str">
        <f ca="1">IF(O31&lt;COUNTIF(PRN!C$4:C$999999,P$2),(O31+1),"")</f>
        <v/>
      </c>
      <c r="P32" s="70" t="str">
        <f ca="1">IFERROR(INDEX(PRN!$B$2:$F$1048576,(MATCH('Procurement Analysis P-M-Q'!$P$2,PRN!$C$2:$C$1048576,0)+$O32-1),MATCH(P$4,PRN!$B$2:$F$2,0)),"")</f>
        <v/>
      </c>
      <c r="Q32" s="70" t="str">
        <f ca="1">IFERROR(INDEX(PRN!$B$2:$F$1048576,(MATCH('Procurement Analysis P-M-Q'!$P$2,PRN!$C$2:$C$1048576,0)+$O32-1),MATCH(Q$4,PRN!$B$2:$F$2,0)),"")</f>
        <v/>
      </c>
      <c r="R32" s="71" t="str">
        <f ca="1">IFERROR(INDEX(PRN!$B$2:$F$1048576,(MATCH('Procurement Analysis P-M-Q'!$P$2,PRN!$C$2:$C$1048576,0)+$O32-1),MATCH(R$4,PRN!$B$2:$F$2,0)),"")</f>
        <v/>
      </c>
      <c r="T32" s="69" t="str">
        <f ca="1">IF(T31&lt;COUNTIF(PRN!H$4:H$999999,U$2),(T31+1),"")</f>
        <v/>
      </c>
      <c r="U32" s="70" t="str">
        <f ca="1">IFERROR(INDEX(PRN!$B$2:$F$1048576,(MATCH('Procurement Analysis P-M-Q'!$U$2,PRN!$C$2:$C$1048576,0)+$T32-1),MATCH(U$4,PRN!$B$2:$F$2,0)),"")</f>
        <v/>
      </c>
      <c r="V32" s="70" t="str">
        <f ca="1">IFERROR(INDEX(PRN!$B$2:$F$1048576,(MATCH('Procurement Analysis P-M-Q'!$U$2,PRN!$C$2:$C$1048576,0)+$T32-1),MATCH(V$4,PRN!$B$2:$F$2,0)),"")</f>
        <v/>
      </c>
      <c r="W32" s="70" t="str">
        <f ca="1">IFERROR(INDEX(PRN!$B$2:$F$1048576,(MATCH('Procurement Analysis P-M-Q'!$U$2,PRN!$C$2:$C$1048576,0)+$T32-1),MATCH(W$4,PRN!$B$2:$F$2,0)),"")</f>
        <v/>
      </c>
    </row>
    <row r="33" spans="5:23" ht="15.75" x14ac:dyDescent="0.25">
      <c r="E33" s="69" t="str">
        <f ca="1">IF(E32&lt;COUNTIF(PRN!C$4:C$999999,F$2),(E32+1),"")</f>
        <v/>
      </c>
      <c r="F33" s="70" t="str">
        <f ca="1">IFERROR(INDEX(PRN!$B$2:$F$1048576,(MATCH('Procurement Analysis P-M-Q'!$F$2,PRN!$C$2:$C$1048576,0)+$E33-1),MATCH(F$4,PRN!$B$2:$F$2,0)),"")</f>
        <v/>
      </c>
      <c r="G33" s="70" t="str">
        <f ca="1">IFERROR(INDEX(PRN!$B$2:$F$1048576,(MATCH('Procurement Analysis P-M-Q'!$F$2,PRN!$C$2:$C$1048576,0)+$E33-1),MATCH(G$4,PRN!$B$2:$F$2,0)),"")</f>
        <v/>
      </c>
      <c r="H33" s="71" t="str">
        <f ca="1">IFERROR(INDEX(PRN!$B$2:$F$1048576,(MATCH('Procurement Analysis P-M-Q'!$F$2,PRN!$C$2:$C$1048576,0)+$E33-1),MATCH(H$4,PRN!$B$2:$F$2,0)),"")</f>
        <v/>
      </c>
      <c r="J33" s="69" t="str">
        <f ca="1">IF(J32&lt;COUNTIF(PRN!C$4:C$999999,K$2),(J32+1),"")</f>
        <v/>
      </c>
      <c r="K33" s="70" t="str">
        <f ca="1">IFERROR(INDEX(PRN!$B$2:$F$1048576,(MATCH('Procurement Analysis P-M-Q'!$K$2,PRN!$C$2:$C$1048576,0)+$J33-1),MATCH(K$4,PRN!$B$2:$F$2,0)),"")</f>
        <v/>
      </c>
      <c r="L33" s="70" t="str">
        <f ca="1">IFERROR(INDEX(PRN!$B$2:$F$1048576,(MATCH('Procurement Analysis P-M-Q'!$K$2,PRN!$C$2:$C$1048576,0)+$J33-1),MATCH(L$4,PRN!$B$2:$F$2,0)),"")</f>
        <v/>
      </c>
      <c r="M33" s="71" t="str">
        <f ca="1">IFERROR(INDEX(PRN!$B$2:$F$1048576,(MATCH('Procurement Analysis P-M-Q'!$K$2,PRN!$C$2:$C$1048576,0)+$J33-1),MATCH(M$4,PRN!$B$2:$F$2,0)),"")</f>
        <v/>
      </c>
      <c r="O33" s="69" t="str">
        <f ca="1">IF(O32&lt;COUNTIF(PRN!C$4:C$999999,P$2),(O32+1),"")</f>
        <v/>
      </c>
      <c r="P33" s="70" t="str">
        <f ca="1">IFERROR(INDEX(PRN!$B$2:$F$1048576,(MATCH('Procurement Analysis P-M-Q'!$P$2,PRN!$C$2:$C$1048576,0)+$O33-1),MATCH(P$4,PRN!$B$2:$F$2,0)),"")</f>
        <v/>
      </c>
      <c r="Q33" s="70" t="str">
        <f ca="1">IFERROR(INDEX(PRN!$B$2:$F$1048576,(MATCH('Procurement Analysis P-M-Q'!$P$2,PRN!$C$2:$C$1048576,0)+$O33-1),MATCH(Q$4,PRN!$B$2:$F$2,0)),"")</f>
        <v/>
      </c>
      <c r="R33" s="71" t="str">
        <f ca="1">IFERROR(INDEX(PRN!$B$2:$F$1048576,(MATCH('Procurement Analysis P-M-Q'!$P$2,PRN!$C$2:$C$1048576,0)+$O33-1),MATCH(R$4,PRN!$B$2:$F$2,0)),"")</f>
        <v/>
      </c>
      <c r="T33" s="69" t="str">
        <f ca="1">IF(T32&lt;COUNTIF(PRN!H$4:H$999999,U$2),(T32+1),"")</f>
        <v/>
      </c>
      <c r="U33" s="70" t="str">
        <f ca="1">IFERROR(INDEX(PRN!$B$2:$F$1048576,(MATCH('Procurement Analysis P-M-Q'!$U$2,PRN!$C$2:$C$1048576,0)+$T33-1),MATCH(U$4,PRN!$B$2:$F$2,0)),"")</f>
        <v/>
      </c>
      <c r="V33" s="70" t="str">
        <f ca="1">IFERROR(INDEX(PRN!$B$2:$F$1048576,(MATCH('Procurement Analysis P-M-Q'!$U$2,PRN!$C$2:$C$1048576,0)+$T33-1),MATCH(V$4,PRN!$B$2:$F$2,0)),"")</f>
        <v/>
      </c>
      <c r="W33" s="70" t="str">
        <f ca="1">IFERROR(INDEX(PRN!$B$2:$F$1048576,(MATCH('Procurement Analysis P-M-Q'!$U$2,PRN!$C$2:$C$1048576,0)+$T33-1),MATCH(W$4,PRN!$B$2:$F$2,0)),"")</f>
        <v/>
      </c>
    </row>
    <row r="34" spans="5:23" ht="15.75" x14ac:dyDescent="0.25">
      <c r="E34" s="69" t="str">
        <f ca="1">IF(E33&lt;COUNTIF(PRN!C$4:C$999999,F$2),(E33+1),"")</f>
        <v/>
      </c>
      <c r="F34" s="70" t="str">
        <f ca="1">IFERROR(INDEX(PRN!$B$2:$F$1048576,(MATCH('Procurement Analysis P-M-Q'!$F$2,PRN!$C$2:$C$1048576,0)+$E34-1),MATCH(F$4,PRN!$B$2:$F$2,0)),"")</f>
        <v/>
      </c>
      <c r="G34" s="70" t="str">
        <f ca="1">IFERROR(INDEX(PRN!$B$2:$F$1048576,(MATCH('Procurement Analysis P-M-Q'!$F$2,PRN!$C$2:$C$1048576,0)+$E34-1),MATCH(G$4,PRN!$B$2:$F$2,0)),"")</f>
        <v/>
      </c>
      <c r="H34" s="71" t="str">
        <f ca="1">IFERROR(INDEX(PRN!$B$2:$F$1048576,(MATCH('Procurement Analysis P-M-Q'!$F$2,PRN!$C$2:$C$1048576,0)+$E34-1),MATCH(H$4,PRN!$B$2:$F$2,0)),"")</f>
        <v/>
      </c>
      <c r="J34" s="69" t="str">
        <f ca="1">IF(J33&lt;COUNTIF(PRN!C$4:C$999999,K$2),(J33+1),"")</f>
        <v/>
      </c>
      <c r="K34" s="70" t="str">
        <f ca="1">IFERROR(INDEX(PRN!$B$2:$F$1048576,(MATCH('Procurement Analysis P-M-Q'!$K$2,PRN!$C$2:$C$1048576,0)+$J34-1),MATCH(K$4,PRN!$B$2:$F$2,0)),"")</f>
        <v/>
      </c>
      <c r="L34" s="70" t="str">
        <f ca="1">IFERROR(INDEX(PRN!$B$2:$F$1048576,(MATCH('Procurement Analysis P-M-Q'!$K$2,PRN!$C$2:$C$1048576,0)+$J34-1),MATCH(L$4,PRN!$B$2:$F$2,0)),"")</f>
        <v/>
      </c>
      <c r="M34" s="71" t="str">
        <f ca="1">IFERROR(INDEX(PRN!$B$2:$F$1048576,(MATCH('Procurement Analysis P-M-Q'!$K$2,PRN!$C$2:$C$1048576,0)+$J34-1),MATCH(M$4,PRN!$B$2:$F$2,0)),"")</f>
        <v/>
      </c>
      <c r="O34" s="69" t="str">
        <f ca="1">IF(O33&lt;COUNTIF(PRN!C$4:C$999999,P$2),(O33+1),"")</f>
        <v/>
      </c>
      <c r="P34" s="70" t="str">
        <f ca="1">IFERROR(INDEX(PRN!$B$2:$F$1048576,(MATCH('Procurement Analysis P-M-Q'!$P$2,PRN!$C$2:$C$1048576,0)+$O34-1),MATCH(P$4,PRN!$B$2:$F$2,0)),"")</f>
        <v/>
      </c>
      <c r="Q34" s="70" t="str">
        <f ca="1">IFERROR(INDEX(PRN!$B$2:$F$1048576,(MATCH('Procurement Analysis P-M-Q'!$P$2,PRN!$C$2:$C$1048576,0)+$O34-1),MATCH(Q$4,PRN!$B$2:$F$2,0)),"")</f>
        <v/>
      </c>
      <c r="R34" s="71" t="str">
        <f ca="1">IFERROR(INDEX(PRN!$B$2:$F$1048576,(MATCH('Procurement Analysis P-M-Q'!$P$2,PRN!$C$2:$C$1048576,0)+$O34-1),MATCH(R$4,PRN!$B$2:$F$2,0)),"")</f>
        <v/>
      </c>
      <c r="T34" s="69" t="str">
        <f ca="1">IF(T33&lt;COUNTIF(PRN!H$4:H$999999,U$2),(T33+1),"")</f>
        <v/>
      </c>
      <c r="U34" s="70" t="str">
        <f ca="1">IFERROR(INDEX(PRN!$B$2:$F$1048576,(MATCH('Procurement Analysis P-M-Q'!$U$2,PRN!$C$2:$C$1048576,0)+$T34-1),MATCH(U$4,PRN!$B$2:$F$2,0)),"")</f>
        <v/>
      </c>
      <c r="V34" s="70" t="str">
        <f ca="1">IFERROR(INDEX(PRN!$B$2:$F$1048576,(MATCH('Procurement Analysis P-M-Q'!$U$2,PRN!$C$2:$C$1048576,0)+$T34-1),MATCH(V$4,PRN!$B$2:$F$2,0)),"")</f>
        <v/>
      </c>
      <c r="W34" s="70" t="str">
        <f ca="1">IFERROR(INDEX(PRN!$B$2:$F$1048576,(MATCH('Procurement Analysis P-M-Q'!$U$2,PRN!$C$2:$C$1048576,0)+$T34-1),MATCH(W$4,PRN!$B$2:$F$2,0)),"")</f>
        <v/>
      </c>
    </row>
    <row r="35" spans="5:23" ht="15.75" x14ac:dyDescent="0.25">
      <c r="E35" s="69" t="str">
        <f ca="1">IF(E34&lt;COUNTIF(PRN!C$4:C$999999,F$2),(E34+1),"")</f>
        <v/>
      </c>
      <c r="F35" s="70" t="str">
        <f ca="1">IFERROR(INDEX(PRN!$B$2:$F$1048576,(MATCH('Procurement Analysis P-M-Q'!$F$2,PRN!$C$2:$C$1048576,0)+$E35-1),MATCH(F$4,PRN!$B$2:$F$2,0)),"")</f>
        <v/>
      </c>
      <c r="G35" s="70" t="str">
        <f ca="1">IFERROR(INDEX(PRN!$B$2:$F$1048576,(MATCH('Procurement Analysis P-M-Q'!$F$2,PRN!$C$2:$C$1048576,0)+$E35-1),MATCH(G$4,PRN!$B$2:$F$2,0)),"")</f>
        <v/>
      </c>
      <c r="H35" s="71" t="str">
        <f ca="1">IFERROR(INDEX(PRN!$B$2:$F$1048576,(MATCH('Procurement Analysis P-M-Q'!$F$2,PRN!$C$2:$C$1048576,0)+$E35-1),MATCH(H$4,PRN!$B$2:$F$2,0)),"")</f>
        <v/>
      </c>
      <c r="J35" s="69" t="str">
        <f ca="1">IF(J34&lt;COUNTIF(PRN!C$4:C$999999,K$2),(J34+1),"")</f>
        <v/>
      </c>
      <c r="K35" s="70" t="str">
        <f ca="1">IFERROR(INDEX(PRN!$B$2:$F$1048576,(MATCH('Procurement Analysis P-M-Q'!$K$2,PRN!$C$2:$C$1048576,0)+$J35-1),MATCH(K$4,PRN!$B$2:$F$2,0)),"")</f>
        <v/>
      </c>
      <c r="L35" s="70" t="str">
        <f ca="1">IFERROR(INDEX(PRN!$B$2:$F$1048576,(MATCH('Procurement Analysis P-M-Q'!$K$2,PRN!$C$2:$C$1048576,0)+$J35-1),MATCH(L$4,PRN!$B$2:$F$2,0)),"")</f>
        <v/>
      </c>
      <c r="M35" s="71" t="str">
        <f ca="1">IFERROR(INDEX(PRN!$B$2:$F$1048576,(MATCH('Procurement Analysis P-M-Q'!$K$2,PRN!$C$2:$C$1048576,0)+$J35-1),MATCH(M$4,PRN!$B$2:$F$2,0)),"")</f>
        <v/>
      </c>
      <c r="O35" s="69" t="str">
        <f ca="1">IF(O34&lt;COUNTIF(PRN!C$4:C$999999,P$2),(O34+1),"")</f>
        <v/>
      </c>
      <c r="P35" s="70" t="str">
        <f ca="1">IFERROR(INDEX(PRN!$B$2:$F$1048576,(MATCH('Procurement Analysis P-M-Q'!$P$2,PRN!$C$2:$C$1048576,0)+$O35-1),MATCH(P$4,PRN!$B$2:$F$2,0)),"")</f>
        <v/>
      </c>
      <c r="Q35" s="70" t="str">
        <f ca="1">IFERROR(INDEX(PRN!$B$2:$F$1048576,(MATCH('Procurement Analysis P-M-Q'!$P$2,PRN!$C$2:$C$1048576,0)+$O35-1),MATCH(Q$4,PRN!$B$2:$F$2,0)),"")</f>
        <v/>
      </c>
      <c r="R35" s="71" t="str">
        <f ca="1">IFERROR(INDEX(PRN!$B$2:$F$1048576,(MATCH('Procurement Analysis P-M-Q'!$P$2,PRN!$C$2:$C$1048576,0)+$O35-1),MATCH(R$4,PRN!$B$2:$F$2,0)),"")</f>
        <v/>
      </c>
      <c r="T35" s="69" t="str">
        <f ca="1">IF(T34&lt;COUNTIF(PRN!H$4:H$999999,U$2),(T34+1),"")</f>
        <v/>
      </c>
      <c r="U35" s="70" t="str">
        <f ca="1">IFERROR(INDEX(PRN!$B$2:$F$1048576,(MATCH('Procurement Analysis P-M-Q'!$U$2,PRN!$C$2:$C$1048576,0)+$T35-1),MATCH(U$4,PRN!$B$2:$F$2,0)),"")</f>
        <v/>
      </c>
      <c r="V35" s="70" t="str">
        <f ca="1">IFERROR(INDEX(PRN!$B$2:$F$1048576,(MATCH('Procurement Analysis P-M-Q'!$U$2,PRN!$C$2:$C$1048576,0)+$T35-1),MATCH(V$4,PRN!$B$2:$F$2,0)),"")</f>
        <v/>
      </c>
      <c r="W35" s="70" t="str">
        <f ca="1">IFERROR(INDEX(PRN!$B$2:$F$1048576,(MATCH('Procurement Analysis P-M-Q'!$U$2,PRN!$C$2:$C$1048576,0)+$T35-1),MATCH(W$4,PRN!$B$2:$F$2,0)),"")</f>
        <v/>
      </c>
    </row>
    <row r="36" spans="5:23" ht="15.75" x14ac:dyDescent="0.25">
      <c r="E36" s="69" t="str">
        <f ca="1">IF(E35&lt;COUNTIF(PRN!C$4:C$999999,F$2),(E35+1),"")</f>
        <v/>
      </c>
      <c r="F36" s="70" t="str">
        <f ca="1">IFERROR(INDEX(PRN!$B$2:$F$1048576,(MATCH('Procurement Analysis P-M-Q'!$F$2,PRN!$C$2:$C$1048576,0)+$E36-1),MATCH(F$4,PRN!$B$2:$F$2,0)),"")</f>
        <v/>
      </c>
      <c r="G36" s="70" t="str">
        <f ca="1">IFERROR(INDEX(PRN!$B$2:$F$1048576,(MATCH('Procurement Analysis P-M-Q'!$F$2,PRN!$C$2:$C$1048576,0)+$E36-1),MATCH(G$4,PRN!$B$2:$F$2,0)),"")</f>
        <v/>
      </c>
      <c r="H36" s="71" t="str">
        <f ca="1">IFERROR(INDEX(PRN!$B$2:$F$1048576,(MATCH('Procurement Analysis P-M-Q'!$F$2,PRN!$C$2:$C$1048576,0)+$E36-1),MATCH(H$4,PRN!$B$2:$F$2,0)),"")</f>
        <v/>
      </c>
      <c r="J36" s="69" t="str">
        <f ca="1">IF(J35&lt;COUNTIF(PRN!C$4:C$999999,K$2),(J35+1),"")</f>
        <v/>
      </c>
      <c r="K36" s="70" t="str">
        <f ca="1">IFERROR(INDEX(PRN!$B$2:$F$1048576,(MATCH('Procurement Analysis P-M-Q'!$K$2,PRN!$C$2:$C$1048576,0)+$J36-1),MATCH(K$4,PRN!$B$2:$F$2,0)),"")</f>
        <v/>
      </c>
      <c r="L36" s="70" t="str">
        <f ca="1">IFERROR(INDEX(PRN!$B$2:$F$1048576,(MATCH('Procurement Analysis P-M-Q'!$K$2,PRN!$C$2:$C$1048576,0)+$J36-1),MATCH(L$4,PRN!$B$2:$F$2,0)),"")</f>
        <v/>
      </c>
      <c r="M36" s="71" t="str">
        <f ca="1">IFERROR(INDEX(PRN!$B$2:$F$1048576,(MATCH('Procurement Analysis P-M-Q'!$K$2,PRN!$C$2:$C$1048576,0)+$J36-1),MATCH(M$4,PRN!$B$2:$F$2,0)),"")</f>
        <v/>
      </c>
      <c r="O36" s="69" t="str">
        <f ca="1">IF(O35&lt;COUNTIF(PRN!C$4:C$999999,P$2),(O35+1),"")</f>
        <v/>
      </c>
      <c r="P36" s="70" t="str">
        <f ca="1">IFERROR(INDEX(PRN!$B$2:$F$1048576,(MATCH('Procurement Analysis P-M-Q'!$P$2,PRN!$C$2:$C$1048576,0)+$O36-1),MATCH(P$4,PRN!$B$2:$F$2,0)),"")</f>
        <v/>
      </c>
      <c r="Q36" s="70" t="str">
        <f ca="1">IFERROR(INDEX(PRN!$B$2:$F$1048576,(MATCH('Procurement Analysis P-M-Q'!$P$2,PRN!$C$2:$C$1048576,0)+$O36-1),MATCH(Q$4,PRN!$B$2:$F$2,0)),"")</f>
        <v/>
      </c>
      <c r="R36" s="71" t="str">
        <f ca="1">IFERROR(INDEX(PRN!$B$2:$F$1048576,(MATCH('Procurement Analysis P-M-Q'!$P$2,PRN!$C$2:$C$1048576,0)+$O36-1),MATCH(R$4,PRN!$B$2:$F$2,0)),"")</f>
        <v/>
      </c>
      <c r="T36" s="69" t="str">
        <f ca="1">IF(T35&lt;COUNTIF(PRN!H$4:H$999999,U$2),(T35+1),"")</f>
        <v/>
      </c>
      <c r="U36" s="70" t="str">
        <f ca="1">IFERROR(INDEX(PRN!$B$2:$F$1048576,(MATCH('Procurement Analysis P-M-Q'!$U$2,PRN!$C$2:$C$1048576,0)+$T36-1),MATCH(U$4,PRN!$B$2:$F$2,0)),"")</f>
        <v/>
      </c>
      <c r="V36" s="70" t="str">
        <f ca="1">IFERROR(INDEX(PRN!$B$2:$F$1048576,(MATCH('Procurement Analysis P-M-Q'!$U$2,PRN!$C$2:$C$1048576,0)+$T36-1),MATCH(V$4,PRN!$B$2:$F$2,0)),"")</f>
        <v/>
      </c>
      <c r="W36" s="70" t="str">
        <f ca="1">IFERROR(INDEX(PRN!$B$2:$F$1048576,(MATCH('Procurement Analysis P-M-Q'!$U$2,PRN!$C$2:$C$1048576,0)+$T36-1),MATCH(W$4,PRN!$B$2:$F$2,0)),"")</f>
        <v/>
      </c>
    </row>
    <row r="37" spans="5:23" ht="15.75" x14ac:dyDescent="0.25">
      <c r="E37" s="69" t="str">
        <f ca="1">IF(E36&lt;COUNTIF(PRN!C$4:C$999999,F$2),(E36+1),"")</f>
        <v/>
      </c>
      <c r="F37" s="70" t="str">
        <f ca="1">IFERROR(INDEX(PRN!$B$2:$F$1048576,(MATCH('Procurement Analysis P-M-Q'!$F$2,PRN!$C$2:$C$1048576,0)+$E37-1),MATCH(F$4,PRN!$B$2:$F$2,0)),"")</f>
        <v/>
      </c>
      <c r="G37" s="70" t="str">
        <f ca="1">IFERROR(INDEX(PRN!$B$2:$F$1048576,(MATCH('Procurement Analysis P-M-Q'!$F$2,PRN!$C$2:$C$1048576,0)+$E37-1),MATCH(G$4,PRN!$B$2:$F$2,0)),"")</f>
        <v/>
      </c>
      <c r="H37" s="71" t="str">
        <f ca="1">IFERROR(INDEX(PRN!$B$2:$F$1048576,(MATCH('Procurement Analysis P-M-Q'!$F$2,PRN!$C$2:$C$1048576,0)+$E37-1),MATCH(H$4,PRN!$B$2:$F$2,0)),"")</f>
        <v/>
      </c>
      <c r="J37" s="69" t="str">
        <f ca="1">IF(J36&lt;COUNTIF(PRN!C$4:C$999999,K$2),(J36+1),"")</f>
        <v/>
      </c>
      <c r="K37" s="70" t="str">
        <f ca="1">IFERROR(INDEX(PRN!$B$2:$F$1048576,(MATCH('Procurement Analysis P-M-Q'!$K$2,PRN!$C$2:$C$1048576,0)+$J37-1),MATCH(K$4,PRN!$B$2:$F$2,0)),"")</f>
        <v/>
      </c>
      <c r="L37" s="70" t="str">
        <f ca="1">IFERROR(INDEX(PRN!$B$2:$F$1048576,(MATCH('Procurement Analysis P-M-Q'!$K$2,PRN!$C$2:$C$1048576,0)+$J37-1),MATCH(L$4,PRN!$B$2:$F$2,0)),"")</f>
        <v/>
      </c>
      <c r="M37" s="71" t="str">
        <f ca="1">IFERROR(INDEX(PRN!$B$2:$F$1048576,(MATCH('Procurement Analysis P-M-Q'!$K$2,PRN!$C$2:$C$1048576,0)+$J37-1),MATCH(M$4,PRN!$B$2:$F$2,0)),"")</f>
        <v/>
      </c>
      <c r="O37" s="69" t="str">
        <f ca="1">IF(O36&lt;COUNTIF(PRN!C$4:C$999999,P$2),(O36+1),"")</f>
        <v/>
      </c>
      <c r="P37" s="70" t="str">
        <f ca="1">IFERROR(INDEX(PRN!$B$2:$F$1048576,(MATCH('Procurement Analysis P-M-Q'!$P$2,PRN!$C$2:$C$1048576,0)+$O37-1),MATCH(P$4,PRN!$B$2:$F$2,0)),"")</f>
        <v/>
      </c>
      <c r="Q37" s="70" t="str">
        <f ca="1">IFERROR(INDEX(PRN!$B$2:$F$1048576,(MATCH('Procurement Analysis P-M-Q'!$P$2,PRN!$C$2:$C$1048576,0)+$O37-1),MATCH(Q$4,PRN!$B$2:$F$2,0)),"")</f>
        <v/>
      </c>
      <c r="R37" s="71" t="str">
        <f ca="1">IFERROR(INDEX(PRN!$B$2:$F$1048576,(MATCH('Procurement Analysis P-M-Q'!$P$2,PRN!$C$2:$C$1048576,0)+$O37-1),MATCH(R$4,PRN!$B$2:$F$2,0)),"")</f>
        <v/>
      </c>
      <c r="T37" s="69" t="str">
        <f ca="1">IF(T36&lt;COUNTIF(PRN!H$4:H$999999,U$2),(T36+1),"")</f>
        <v/>
      </c>
      <c r="U37" s="70" t="str">
        <f ca="1">IFERROR(INDEX(PRN!$B$2:$F$1048576,(MATCH('Procurement Analysis P-M-Q'!$U$2,PRN!$C$2:$C$1048576,0)+$T37-1),MATCH(U$4,PRN!$B$2:$F$2,0)),"")</f>
        <v/>
      </c>
      <c r="V37" s="70" t="str">
        <f ca="1">IFERROR(INDEX(PRN!$B$2:$F$1048576,(MATCH('Procurement Analysis P-M-Q'!$U$2,PRN!$C$2:$C$1048576,0)+$T37-1),MATCH(V$4,PRN!$B$2:$F$2,0)),"")</f>
        <v/>
      </c>
      <c r="W37" s="70" t="str">
        <f ca="1">IFERROR(INDEX(PRN!$B$2:$F$1048576,(MATCH('Procurement Analysis P-M-Q'!$U$2,PRN!$C$2:$C$1048576,0)+$T37-1),MATCH(W$4,PRN!$B$2:$F$2,0)),"")</f>
        <v/>
      </c>
    </row>
    <row r="38" spans="5:23" ht="15.75" x14ac:dyDescent="0.25">
      <c r="E38" s="69" t="str">
        <f ca="1">IF(E37&lt;COUNTIF(PRN!C$4:C$999999,F$2),(E37+1),"")</f>
        <v/>
      </c>
      <c r="F38" s="70" t="str">
        <f ca="1">IFERROR(INDEX(PRN!$B$2:$F$1048576,(MATCH('Procurement Analysis P-M-Q'!$F$2,PRN!$C$2:$C$1048576,0)+$E38-1),MATCH(F$4,PRN!$B$2:$F$2,0)),"")</f>
        <v/>
      </c>
      <c r="G38" s="70" t="str">
        <f ca="1">IFERROR(INDEX(PRN!$B$2:$F$1048576,(MATCH('Procurement Analysis P-M-Q'!$F$2,PRN!$C$2:$C$1048576,0)+$E38-1),MATCH(G$4,PRN!$B$2:$F$2,0)),"")</f>
        <v/>
      </c>
      <c r="H38" s="71" t="str">
        <f ca="1">IFERROR(INDEX(PRN!$B$2:$F$1048576,(MATCH('Procurement Analysis P-M-Q'!$F$2,PRN!$C$2:$C$1048576,0)+$E38-1),MATCH(H$4,PRN!$B$2:$F$2,0)),"")</f>
        <v/>
      </c>
      <c r="J38" s="69" t="str">
        <f ca="1">IF(J37&lt;COUNTIF(PRN!C$4:C$999999,K$2),(J37+1),"")</f>
        <v/>
      </c>
      <c r="K38" s="70" t="str">
        <f ca="1">IFERROR(INDEX(PRN!$B$2:$F$1048576,(MATCH('Procurement Analysis P-M-Q'!$K$2,PRN!$C$2:$C$1048576,0)+$J38-1),MATCH(K$4,PRN!$B$2:$F$2,0)),"")</f>
        <v/>
      </c>
      <c r="L38" s="70" t="str">
        <f ca="1">IFERROR(INDEX(PRN!$B$2:$F$1048576,(MATCH('Procurement Analysis P-M-Q'!$K$2,PRN!$C$2:$C$1048576,0)+$J38-1),MATCH(L$4,PRN!$B$2:$F$2,0)),"")</f>
        <v/>
      </c>
      <c r="M38" s="71" t="str">
        <f ca="1">IFERROR(INDEX(PRN!$B$2:$F$1048576,(MATCH('Procurement Analysis P-M-Q'!$K$2,PRN!$C$2:$C$1048576,0)+$J38-1),MATCH(M$4,PRN!$B$2:$F$2,0)),"")</f>
        <v/>
      </c>
      <c r="O38" s="69" t="str">
        <f ca="1">IF(O37&lt;COUNTIF(PRN!C$4:C$999999,P$2),(O37+1),"")</f>
        <v/>
      </c>
      <c r="P38" s="70" t="str">
        <f ca="1">IFERROR(INDEX(PRN!$B$2:$F$1048576,(MATCH('Procurement Analysis P-M-Q'!$P$2,PRN!$C$2:$C$1048576,0)+$O38-1),MATCH(P$4,PRN!$B$2:$F$2,0)),"")</f>
        <v/>
      </c>
      <c r="Q38" s="70" t="str">
        <f ca="1">IFERROR(INDEX(PRN!$B$2:$F$1048576,(MATCH('Procurement Analysis P-M-Q'!$P$2,PRN!$C$2:$C$1048576,0)+$O38-1),MATCH(Q$4,PRN!$B$2:$F$2,0)),"")</f>
        <v/>
      </c>
      <c r="R38" s="71" t="str">
        <f ca="1">IFERROR(INDEX(PRN!$B$2:$F$1048576,(MATCH('Procurement Analysis P-M-Q'!$P$2,PRN!$C$2:$C$1048576,0)+$O38-1),MATCH(R$4,PRN!$B$2:$F$2,0)),"")</f>
        <v/>
      </c>
      <c r="T38" s="69" t="str">
        <f ca="1">IF(T37&lt;COUNTIF(PRN!H$4:H$999999,U$2),(T37+1),"")</f>
        <v/>
      </c>
      <c r="U38" s="70" t="str">
        <f ca="1">IFERROR(INDEX(PRN!$B$2:$F$1048576,(MATCH('Procurement Analysis P-M-Q'!$U$2,PRN!$C$2:$C$1048576,0)+$T38-1),MATCH(U$4,PRN!$B$2:$F$2,0)),"")</f>
        <v/>
      </c>
      <c r="V38" s="70" t="str">
        <f ca="1">IFERROR(INDEX(PRN!$B$2:$F$1048576,(MATCH('Procurement Analysis P-M-Q'!$U$2,PRN!$C$2:$C$1048576,0)+$T38-1),MATCH(V$4,PRN!$B$2:$F$2,0)),"")</f>
        <v/>
      </c>
      <c r="W38" s="70" t="str">
        <f ca="1">IFERROR(INDEX(PRN!$B$2:$F$1048576,(MATCH('Procurement Analysis P-M-Q'!$U$2,PRN!$C$2:$C$1048576,0)+$T38-1),MATCH(W$4,PRN!$B$2:$F$2,0)),"")</f>
        <v/>
      </c>
    </row>
    <row r="39" spans="5:23" ht="15.75" x14ac:dyDescent="0.25">
      <c r="E39" s="69" t="str">
        <f ca="1">IF(E38&lt;COUNTIF(PRN!C$4:C$999999,F$2),(E38+1),"")</f>
        <v/>
      </c>
      <c r="F39" s="70" t="str">
        <f ca="1">IFERROR(INDEX(PRN!$B$2:$F$1048576,(MATCH('Procurement Analysis P-M-Q'!$F$2,PRN!$C$2:$C$1048576,0)+$E39-1),MATCH(F$4,PRN!$B$2:$F$2,0)),"")</f>
        <v/>
      </c>
      <c r="G39" s="70" t="str">
        <f ca="1">IFERROR(INDEX(PRN!$B$2:$F$1048576,(MATCH('Procurement Analysis P-M-Q'!$F$2,PRN!$C$2:$C$1048576,0)+$E39-1),MATCH(G$4,PRN!$B$2:$F$2,0)),"")</f>
        <v/>
      </c>
      <c r="H39" s="71" t="str">
        <f ca="1">IFERROR(INDEX(PRN!$B$2:$F$1048576,(MATCH('Procurement Analysis P-M-Q'!$F$2,PRN!$C$2:$C$1048576,0)+$E39-1),MATCH(H$4,PRN!$B$2:$F$2,0)),"")</f>
        <v/>
      </c>
      <c r="J39" s="69" t="str">
        <f ca="1">IF(J38&lt;COUNTIF(PRN!C$4:C$999999,K$2),(J38+1),"")</f>
        <v/>
      </c>
      <c r="K39" s="70" t="str">
        <f ca="1">IFERROR(INDEX(PRN!$B$2:$F$1048576,(MATCH('Procurement Analysis P-M-Q'!$K$2,PRN!$C$2:$C$1048576,0)+$J39-1),MATCH(K$4,PRN!$B$2:$F$2,0)),"")</f>
        <v/>
      </c>
      <c r="L39" s="70" t="str">
        <f ca="1">IFERROR(INDEX(PRN!$B$2:$F$1048576,(MATCH('Procurement Analysis P-M-Q'!$K$2,PRN!$C$2:$C$1048576,0)+$J39-1),MATCH(L$4,PRN!$B$2:$F$2,0)),"")</f>
        <v/>
      </c>
      <c r="M39" s="71" t="str">
        <f ca="1">IFERROR(INDEX(PRN!$B$2:$F$1048576,(MATCH('Procurement Analysis P-M-Q'!$K$2,PRN!$C$2:$C$1048576,0)+$J39-1),MATCH(M$4,PRN!$B$2:$F$2,0)),"")</f>
        <v/>
      </c>
      <c r="O39" s="69" t="str">
        <f ca="1">IF(O38&lt;COUNTIF(PRN!C$4:C$999999,P$2),(O38+1),"")</f>
        <v/>
      </c>
      <c r="P39" s="70" t="str">
        <f ca="1">IFERROR(INDEX(PRN!$B$2:$F$1048576,(MATCH('Procurement Analysis P-M-Q'!$P$2,PRN!$C$2:$C$1048576,0)+$O39-1),MATCH(P$4,PRN!$B$2:$F$2,0)),"")</f>
        <v/>
      </c>
      <c r="Q39" s="70" t="str">
        <f ca="1">IFERROR(INDEX(PRN!$B$2:$F$1048576,(MATCH('Procurement Analysis P-M-Q'!$P$2,PRN!$C$2:$C$1048576,0)+$O39-1),MATCH(Q$4,PRN!$B$2:$F$2,0)),"")</f>
        <v/>
      </c>
      <c r="R39" s="71" t="str">
        <f ca="1">IFERROR(INDEX(PRN!$B$2:$F$1048576,(MATCH('Procurement Analysis P-M-Q'!$P$2,PRN!$C$2:$C$1048576,0)+$O39-1),MATCH(R$4,PRN!$B$2:$F$2,0)),"")</f>
        <v/>
      </c>
      <c r="T39" s="69" t="str">
        <f ca="1">IF(T38&lt;COUNTIF(PRN!H$4:H$999999,U$2),(T38+1),"")</f>
        <v/>
      </c>
      <c r="U39" s="70" t="str">
        <f ca="1">IFERROR(INDEX(PRN!$B$2:$F$1048576,(MATCH('Procurement Analysis P-M-Q'!$U$2,PRN!$C$2:$C$1048576,0)+$T39-1),MATCH(U$4,PRN!$B$2:$F$2,0)),"")</f>
        <v/>
      </c>
      <c r="V39" s="70" t="str">
        <f ca="1">IFERROR(INDEX(PRN!$B$2:$F$1048576,(MATCH('Procurement Analysis P-M-Q'!$U$2,PRN!$C$2:$C$1048576,0)+$T39-1),MATCH(V$4,PRN!$B$2:$F$2,0)),"")</f>
        <v/>
      </c>
      <c r="W39" s="70" t="str">
        <f ca="1">IFERROR(INDEX(PRN!$B$2:$F$1048576,(MATCH('Procurement Analysis P-M-Q'!$U$2,PRN!$C$2:$C$1048576,0)+$T39-1),MATCH(W$4,PRN!$B$2:$F$2,0)),"")</f>
        <v/>
      </c>
    </row>
    <row r="40" spans="5:23" ht="15.75" x14ac:dyDescent="0.25">
      <c r="E40" s="69" t="str">
        <f ca="1">IF(E39&lt;COUNTIF(PRN!C$4:C$999999,F$2),(E39+1),"")</f>
        <v/>
      </c>
      <c r="F40" s="70" t="str">
        <f ca="1">IFERROR(INDEX(PRN!$B$2:$F$1048576,(MATCH('Procurement Analysis P-M-Q'!$F$2,PRN!$C$2:$C$1048576,0)+$E40-1),MATCH(F$4,PRN!$B$2:$F$2,0)),"")</f>
        <v/>
      </c>
      <c r="G40" s="70" t="str">
        <f ca="1">IFERROR(INDEX(PRN!$B$2:$F$1048576,(MATCH('Procurement Analysis P-M-Q'!$F$2,PRN!$C$2:$C$1048576,0)+$E40-1),MATCH(G$4,PRN!$B$2:$F$2,0)),"")</f>
        <v/>
      </c>
      <c r="H40" s="71" t="str">
        <f ca="1">IFERROR(INDEX(PRN!$B$2:$F$1048576,(MATCH('Procurement Analysis P-M-Q'!$F$2,PRN!$C$2:$C$1048576,0)+$E40-1),MATCH(H$4,PRN!$B$2:$F$2,0)),"")</f>
        <v/>
      </c>
      <c r="J40" s="69" t="str">
        <f ca="1">IF(J39&lt;COUNTIF(PRN!C$4:C$999999,K$2),(J39+1),"")</f>
        <v/>
      </c>
      <c r="K40" s="70" t="str">
        <f ca="1">IFERROR(INDEX(PRN!$B$2:$F$1048576,(MATCH('Procurement Analysis P-M-Q'!$K$2,PRN!$C$2:$C$1048576,0)+$J40-1),MATCH(K$4,PRN!$B$2:$F$2,0)),"")</f>
        <v/>
      </c>
      <c r="L40" s="70" t="str">
        <f ca="1">IFERROR(INDEX(PRN!$B$2:$F$1048576,(MATCH('Procurement Analysis P-M-Q'!$K$2,PRN!$C$2:$C$1048576,0)+$J40-1),MATCH(L$4,PRN!$B$2:$F$2,0)),"")</f>
        <v/>
      </c>
      <c r="M40" s="71" t="str">
        <f ca="1">IFERROR(INDEX(PRN!$B$2:$F$1048576,(MATCH('Procurement Analysis P-M-Q'!$K$2,PRN!$C$2:$C$1048576,0)+$J40-1),MATCH(M$4,PRN!$B$2:$F$2,0)),"")</f>
        <v/>
      </c>
      <c r="O40" s="69" t="str">
        <f ca="1">IF(O39&lt;COUNTIF(PRN!C$4:C$999999,P$2),(O39+1),"")</f>
        <v/>
      </c>
      <c r="P40" s="70" t="str">
        <f ca="1">IFERROR(INDEX(PRN!$B$2:$F$1048576,(MATCH('Procurement Analysis P-M-Q'!$P$2,PRN!$C$2:$C$1048576,0)+$O40-1),MATCH(P$4,PRN!$B$2:$F$2,0)),"")</f>
        <v/>
      </c>
      <c r="Q40" s="70" t="str">
        <f ca="1">IFERROR(INDEX(PRN!$B$2:$F$1048576,(MATCH('Procurement Analysis P-M-Q'!$P$2,PRN!$C$2:$C$1048576,0)+$O40-1),MATCH(Q$4,PRN!$B$2:$F$2,0)),"")</f>
        <v/>
      </c>
      <c r="R40" s="71" t="str">
        <f ca="1">IFERROR(INDEX(PRN!$B$2:$F$1048576,(MATCH('Procurement Analysis P-M-Q'!$P$2,PRN!$C$2:$C$1048576,0)+$O40-1),MATCH(R$4,PRN!$B$2:$F$2,0)),"")</f>
        <v/>
      </c>
      <c r="T40" s="69" t="str">
        <f ca="1">IF(T39&lt;COUNTIF(PRN!H$4:H$999999,U$2),(T39+1),"")</f>
        <v/>
      </c>
      <c r="U40" s="70" t="str">
        <f ca="1">IFERROR(INDEX(PRN!$B$2:$F$1048576,(MATCH('Procurement Analysis P-M-Q'!$U$2,PRN!$C$2:$C$1048576,0)+$T40-1),MATCH(U$4,PRN!$B$2:$F$2,0)),"")</f>
        <v/>
      </c>
      <c r="V40" s="70" t="str">
        <f ca="1">IFERROR(INDEX(PRN!$B$2:$F$1048576,(MATCH('Procurement Analysis P-M-Q'!$U$2,PRN!$C$2:$C$1048576,0)+$T40-1),MATCH(V$4,PRN!$B$2:$F$2,0)),"")</f>
        <v/>
      </c>
      <c r="W40" s="70" t="str">
        <f ca="1">IFERROR(INDEX(PRN!$B$2:$F$1048576,(MATCH('Procurement Analysis P-M-Q'!$U$2,PRN!$C$2:$C$1048576,0)+$T40-1),MATCH(W$4,PRN!$B$2:$F$2,0)),"")</f>
        <v/>
      </c>
    </row>
    <row r="41" spans="5:23" ht="15.75" x14ac:dyDescent="0.25">
      <c r="E41" s="69" t="str">
        <f ca="1">IF(E40&lt;COUNTIF(PRN!C$4:C$999999,F$2),(E40+1),"")</f>
        <v/>
      </c>
      <c r="F41" s="70" t="str">
        <f ca="1">IFERROR(INDEX(PRN!$B$2:$F$1048576,(MATCH('Procurement Analysis P-M-Q'!$F$2,PRN!$C$2:$C$1048576,0)+$E41-1),MATCH(F$4,PRN!$B$2:$F$2,0)),"")</f>
        <v/>
      </c>
      <c r="G41" s="70" t="str">
        <f ca="1">IFERROR(INDEX(PRN!$B$2:$F$1048576,(MATCH('Procurement Analysis P-M-Q'!$F$2,PRN!$C$2:$C$1048576,0)+$E41-1),MATCH(G$4,PRN!$B$2:$F$2,0)),"")</f>
        <v/>
      </c>
      <c r="H41" s="71" t="str">
        <f ca="1">IFERROR(INDEX(PRN!$B$2:$F$1048576,(MATCH('Procurement Analysis P-M-Q'!$F$2,PRN!$C$2:$C$1048576,0)+$E41-1),MATCH(H$4,PRN!$B$2:$F$2,0)),"")</f>
        <v/>
      </c>
      <c r="J41" s="69" t="str">
        <f ca="1">IF(J40&lt;COUNTIF(PRN!C$4:C$999999,K$2),(J40+1),"")</f>
        <v/>
      </c>
      <c r="K41" s="70" t="str">
        <f ca="1">IFERROR(INDEX(PRN!$B$2:$F$1048576,(MATCH('Procurement Analysis P-M-Q'!$K$2,PRN!$C$2:$C$1048576,0)+$J41-1),MATCH(K$4,PRN!$B$2:$F$2,0)),"")</f>
        <v/>
      </c>
      <c r="L41" s="70" t="str">
        <f ca="1">IFERROR(INDEX(PRN!$B$2:$F$1048576,(MATCH('Procurement Analysis P-M-Q'!$K$2,PRN!$C$2:$C$1048576,0)+$J41-1),MATCH(L$4,PRN!$B$2:$F$2,0)),"")</f>
        <v/>
      </c>
      <c r="M41" s="71" t="str">
        <f ca="1">IFERROR(INDEX(PRN!$B$2:$F$1048576,(MATCH('Procurement Analysis P-M-Q'!$K$2,PRN!$C$2:$C$1048576,0)+$J41-1),MATCH(M$4,PRN!$B$2:$F$2,0)),"")</f>
        <v/>
      </c>
      <c r="O41" s="69" t="str">
        <f ca="1">IF(O40&lt;COUNTIF(PRN!C$4:C$999999,P$2),(O40+1),"")</f>
        <v/>
      </c>
      <c r="P41" s="70" t="str">
        <f ca="1">IFERROR(INDEX(PRN!$B$2:$F$1048576,(MATCH('Procurement Analysis P-M-Q'!$P$2,PRN!$C$2:$C$1048576,0)+$O41-1),MATCH(P$4,PRN!$B$2:$F$2,0)),"")</f>
        <v/>
      </c>
      <c r="Q41" s="70" t="str">
        <f ca="1">IFERROR(INDEX(PRN!$B$2:$F$1048576,(MATCH('Procurement Analysis P-M-Q'!$P$2,PRN!$C$2:$C$1048576,0)+$O41-1),MATCH(Q$4,PRN!$B$2:$F$2,0)),"")</f>
        <v/>
      </c>
      <c r="R41" s="71" t="str">
        <f ca="1">IFERROR(INDEX(PRN!$B$2:$F$1048576,(MATCH('Procurement Analysis P-M-Q'!$P$2,PRN!$C$2:$C$1048576,0)+$O41-1),MATCH(R$4,PRN!$B$2:$F$2,0)),"")</f>
        <v/>
      </c>
      <c r="T41" s="69" t="str">
        <f ca="1">IF(T40&lt;COUNTIF(PRN!H$4:H$999999,U$2),(T40+1),"")</f>
        <v/>
      </c>
      <c r="U41" s="70" t="str">
        <f ca="1">IFERROR(INDEX(PRN!$B$2:$F$1048576,(MATCH('Procurement Analysis P-M-Q'!$U$2,PRN!$C$2:$C$1048576,0)+$T41-1),MATCH(U$4,PRN!$B$2:$F$2,0)),"")</f>
        <v/>
      </c>
      <c r="V41" s="70" t="str">
        <f ca="1">IFERROR(INDEX(PRN!$B$2:$F$1048576,(MATCH('Procurement Analysis P-M-Q'!$U$2,PRN!$C$2:$C$1048576,0)+$T41-1),MATCH(V$4,PRN!$B$2:$F$2,0)),"")</f>
        <v/>
      </c>
      <c r="W41" s="70" t="str">
        <f ca="1">IFERROR(INDEX(PRN!$B$2:$F$1048576,(MATCH('Procurement Analysis P-M-Q'!$U$2,PRN!$C$2:$C$1048576,0)+$T41-1),MATCH(W$4,PRN!$B$2:$F$2,0)),"")</f>
        <v/>
      </c>
    </row>
    <row r="42" spans="5:23" ht="15.75" x14ac:dyDescent="0.25">
      <c r="E42" s="69" t="str">
        <f ca="1">IF(E41&lt;COUNTIF(PRN!C$4:C$999999,F$2),(E41+1),"")</f>
        <v/>
      </c>
      <c r="F42" s="70" t="str">
        <f ca="1">IFERROR(INDEX(PRN!$B$2:$F$1048576,(MATCH('Procurement Analysis P-M-Q'!$F$2,PRN!$C$2:$C$1048576,0)+$E42-1),MATCH(F$4,PRN!$B$2:$F$2,0)),"")</f>
        <v/>
      </c>
      <c r="G42" s="70" t="str">
        <f ca="1">IFERROR(INDEX(PRN!$B$2:$F$1048576,(MATCH('Procurement Analysis P-M-Q'!$F$2,PRN!$C$2:$C$1048576,0)+$E42-1),MATCH(G$4,PRN!$B$2:$F$2,0)),"")</f>
        <v/>
      </c>
      <c r="H42" s="71" t="str">
        <f ca="1">IFERROR(INDEX(PRN!$B$2:$F$1048576,(MATCH('Procurement Analysis P-M-Q'!$F$2,PRN!$C$2:$C$1048576,0)+$E42-1),MATCH(H$4,PRN!$B$2:$F$2,0)),"")</f>
        <v/>
      </c>
      <c r="J42" s="69" t="str">
        <f ca="1">IF(J41&lt;COUNTIF(PRN!C$4:C$999999,K$2),(J41+1),"")</f>
        <v/>
      </c>
      <c r="K42" s="70" t="str">
        <f ca="1">IFERROR(INDEX(PRN!$B$2:$F$1048576,(MATCH('Procurement Analysis P-M-Q'!$K$2,PRN!$C$2:$C$1048576,0)+$J42-1),MATCH(K$4,PRN!$B$2:$F$2,0)),"")</f>
        <v/>
      </c>
      <c r="L42" s="70" t="str">
        <f ca="1">IFERROR(INDEX(PRN!$B$2:$F$1048576,(MATCH('Procurement Analysis P-M-Q'!$K$2,PRN!$C$2:$C$1048576,0)+$J42-1),MATCH(L$4,PRN!$B$2:$F$2,0)),"")</f>
        <v/>
      </c>
      <c r="M42" s="71" t="str">
        <f ca="1">IFERROR(INDEX(PRN!$B$2:$F$1048576,(MATCH('Procurement Analysis P-M-Q'!$K$2,PRN!$C$2:$C$1048576,0)+$J42-1),MATCH(M$4,PRN!$B$2:$F$2,0)),"")</f>
        <v/>
      </c>
      <c r="O42" s="69" t="str">
        <f ca="1">IF(O41&lt;COUNTIF(PRN!C$4:C$999999,P$2),(O41+1),"")</f>
        <v/>
      </c>
      <c r="P42" s="70" t="str">
        <f ca="1">IFERROR(INDEX(PRN!$B$2:$F$1048576,(MATCH('Procurement Analysis P-M-Q'!$P$2,PRN!$C$2:$C$1048576,0)+$O42-1),MATCH(P$4,PRN!$B$2:$F$2,0)),"")</f>
        <v/>
      </c>
      <c r="Q42" s="70" t="str">
        <f ca="1">IFERROR(INDEX(PRN!$B$2:$F$1048576,(MATCH('Procurement Analysis P-M-Q'!$P$2,PRN!$C$2:$C$1048576,0)+$O42-1),MATCH(Q$4,PRN!$B$2:$F$2,0)),"")</f>
        <v/>
      </c>
      <c r="R42" s="71" t="str">
        <f ca="1">IFERROR(INDEX(PRN!$B$2:$F$1048576,(MATCH('Procurement Analysis P-M-Q'!$P$2,PRN!$C$2:$C$1048576,0)+$O42-1),MATCH(R$4,PRN!$B$2:$F$2,0)),"")</f>
        <v/>
      </c>
      <c r="T42" s="69" t="str">
        <f ca="1">IF(T41&lt;COUNTIF(PRN!H$4:H$999999,U$2),(T41+1),"")</f>
        <v/>
      </c>
      <c r="U42" s="70" t="str">
        <f ca="1">IFERROR(INDEX(PRN!$B$2:$F$1048576,(MATCH('Procurement Analysis P-M-Q'!$U$2,PRN!$C$2:$C$1048576,0)+$T42-1),MATCH(U$4,PRN!$B$2:$F$2,0)),"")</f>
        <v/>
      </c>
      <c r="V42" s="70" t="str">
        <f ca="1">IFERROR(INDEX(PRN!$B$2:$F$1048576,(MATCH('Procurement Analysis P-M-Q'!$U$2,PRN!$C$2:$C$1048576,0)+$T42-1),MATCH(V$4,PRN!$B$2:$F$2,0)),"")</f>
        <v/>
      </c>
      <c r="W42" s="70" t="str">
        <f ca="1">IFERROR(INDEX(PRN!$B$2:$F$1048576,(MATCH('Procurement Analysis P-M-Q'!$U$2,PRN!$C$2:$C$1048576,0)+$T42-1),MATCH(W$4,PRN!$B$2:$F$2,0)),"")</f>
        <v/>
      </c>
    </row>
    <row r="43" spans="5:23" ht="15.75" x14ac:dyDescent="0.25">
      <c r="E43" s="69" t="str">
        <f ca="1">IF(E42&lt;COUNTIF(PRN!C$4:C$999999,F$2),(E42+1),"")</f>
        <v/>
      </c>
      <c r="F43" s="70" t="str">
        <f ca="1">IFERROR(INDEX(PRN!$B$2:$F$1048576,(MATCH('Procurement Analysis P-M-Q'!$F$2,PRN!$C$2:$C$1048576,0)+$E43-1),MATCH(F$4,PRN!$B$2:$F$2,0)),"")</f>
        <v/>
      </c>
      <c r="G43" s="70" t="str">
        <f ca="1">IFERROR(INDEX(PRN!$B$2:$F$1048576,(MATCH('Procurement Analysis P-M-Q'!$F$2,PRN!$C$2:$C$1048576,0)+$E43-1),MATCH(G$4,PRN!$B$2:$F$2,0)),"")</f>
        <v/>
      </c>
      <c r="H43" s="71" t="str">
        <f ca="1">IFERROR(INDEX(PRN!$B$2:$F$1048576,(MATCH('Procurement Analysis P-M-Q'!$F$2,PRN!$C$2:$C$1048576,0)+$E43-1),MATCH(H$4,PRN!$B$2:$F$2,0)),"")</f>
        <v/>
      </c>
      <c r="J43" s="69" t="str">
        <f ca="1">IF(J42&lt;COUNTIF(PRN!C$4:C$999999,K$2),(J42+1),"")</f>
        <v/>
      </c>
      <c r="K43" s="70" t="str">
        <f ca="1">IFERROR(INDEX(PRN!$B$2:$F$1048576,(MATCH('Procurement Analysis P-M-Q'!$K$2,PRN!$C$2:$C$1048576,0)+$J43-1),MATCH(K$4,PRN!$B$2:$F$2,0)),"")</f>
        <v/>
      </c>
      <c r="L43" s="70" t="str">
        <f ca="1">IFERROR(INDEX(PRN!$B$2:$F$1048576,(MATCH('Procurement Analysis P-M-Q'!$K$2,PRN!$C$2:$C$1048576,0)+$J43-1),MATCH(L$4,PRN!$B$2:$F$2,0)),"")</f>
        <v/>
      </c>
      <c r="M43" s="71" t="str">
        <f ca="1">IFERROR(INDEX(PRN!$B$2:$F$1048576,(MATCH('Procurement Analysis P-M-Q'!$K$2,PRN!$C$2:$C$1048576,0)+$J43-1),MATCH(M$4,PRN!$B$2:$F$2,0)),"")</f>
        <v/>
      </c>
      <c r="O43" s="69" t="str">
        <f ca="1">IF(O42&lt;COUNTIF(PRN!C$4:C$999999,P$2),(O42+1),"")</f>
        <v/>
      </c>
      <c r="P43" s="70" t="str">
        <f ca="1">IFERROR(INDEX(PRN!$B$2:$F$1048576,(MATCH('Procurement Analysis P-M-Q'!$P$2,PRN!$C$2:$C$1048576,0)+$O43-1),MATCH(P$4,PRN!$B$2:$F$2,0)),"")</f>
        <v/>
      </c>
      <c r="Q43" s="70" t="str">
        <f ca="1">IFERROR(INDEX(PRN!$B$2:$F$1048576,(MATCH('Procurement Analysis P-M-Q'!$P$2,PRN!$C$2:$C$1048576,0)+$O43-1),MATCH(Q$4,PRN!$B$2:$F$2,0)),"")</f>
        <v/>
      </c>
      <c r="R43" s="71" t="str">
        <f ca="1">IFERROR(INDEX(PRN!$B$2:$F$1048576,(MATCH('Procurement Analysis P-M-Q'!$P$2,PRN!$C$2:$C$1048576,0)+$O43-1),MATCH(R$4,PRN!$B$2:$F$2,0)),"")</f>
        <v/>
      </c>
      <c r="T43" s="69" t="str">
        <f ca="1">IF(T42&lt;COUNTIF(PRN!H$4:H$999999,U$2),(T42+1),"")</f>
        <v/>
      </c>
      <c r="U43" s="70" t="str">
        <f ca="1">IFERROR(INDEX(PRN!$B$2:$F$1048576,(MATCH('Procurement Analysis P-M-Q'!$U$2,PRN!$C$2:$C$1048576,0)+$T43-1),MATCH(U$4,PRN!$B$2:$F$2,0)),"")</f>
        <v/>
      </c>
      <c r="V43" s="70" t="str">
        <f ca="1">IFERROR(INDEX(PRN!$B$2:$F$1048576,(MATCH('Procurement Analysis P-M-Q'!$U$2,PRN!$C$2:$C$1048576,0)+$T43-1),MATCH(V$4,PRN!$B$2:$F$2,0)),"")</f>
        <v/>
      </c>
      <c r="W43" s="70" t="str">
        <f ca="1">IFERROR(INDEX(PRN!$B$2:$F$1048576,(MATCH('Procurement Analysis P-M-Q'!$U$2,PRN!$C$2:$C$1048576,0)+$T43-1),MATCH(W$4,PRN!$B$2:$F$2,0)),"")</f>
        <v/>
      </c>
    </row>
    <row r="44" spans="5:23" ht="15.75" x14ac:dyDescent="0.25">
      <c r="E44" s="69" t="str">
        <f ca="1">IF(E43&lt;COUNTIF(PRN!C$4:C$999999,F$2),(E43+1),"")</f>
        <v/>
      </c>
      <c r="F44" s="70" t="str">
        <f ca="1">IFERROR(INDEX(PRN!$B$2:$F$1048576,(MATCH('Procurement Analysis P-M-Q'!$F$2,PRN!$C$2:$C$1048576,0)+$E44-1),MATCH(F$4,PRN!$B$2:$F$2,0)),"")</f>
        <v/>
      </c>
      <c r="G44" s="70" t="str">
        <f ca="1">IFERROR(INDEX(PRN!$B$2:$F$1048576,(MATCH('Procurement Analysis P-M-Q'!$F$2,PRN!$C$2:$C$1048576,0)+$E44-1),MATCH(G$4,PRN!$B$2:$F$2,0)),"")</f>
        <v/>
      </c>
      <c r="H44" s="71" t="str">
        <f ca="1">IFERROR(INDEX(PRN!$B$2:$F$1048576,(MATCH('Procurement Analysis P-M-Q'!$F$2,PRN!$C$2:$C$1048576,0)+$E44-1),MATCH(H$4,PRN!$B$2:$F$2,0)),"")</f>
        <v/>
      </c>
      <c r="J44" s="69" t="str">
        <f ca="1">IF(J43&lt;COUNTIF(PRN!C$4:C$999999,K$2),(J43+1),"")</f>
        <v/>
      </c>
      <c r="K44" s="70" t="str">
        <f ca="1">IFERROR(INDEX(PRN!$B$2:$F$1048576,(MATCH('Procurement Analysis P-M-Q'!$K$2,PRN!$C$2:$C$1048576,0)+$J44-1),MATCH(K$4,PRN!$B$2:$F$2,0)),"")</f>
        <v/>
      </c>
      <c r="L44" s="70" t="str">
        <f ca="1">IFERROR(INDEX(PRN!$B$2:$F$1048576,(MATCH('Procurement Analysis P-M-Q'!$K$2,PRN!$C$2:$C$1048576,0)+$J44-1),MATCH(L$4,PRN!$B$2:$F$2,0)),"")</f>
        <v/>
      </c>
      <c r="M44" s="71" t="str">
        <f ca="1">IFERROR(INDEX(PRN!$B$2:$F$1048576,(MATCH('Procurement Analysis P-M-Q'!$K$2,PRN!$C$2:$C$1048576,0)+$J44-1),MATCH(M$4,PRN!$B$2:$F$2,0)),"")</f>
        <v/>
      </c>
      <c r="O44" s="69" t="str">
        <f ca="1">IF(O43&lt;COUNTIF(PRN!C$4:C$999999,P$2),(O43+1),"")</f>
        <v/>
      </c>
      <c r="P44" s="70" t="str">
        <f ca="1">IFERROR(INDEX(PRN!$B$2:$F$1048576,(MATCH('Procurement Analysis P-M-Q'!$P$2,PRN!$C$2:$C$1048576,0)+$O44-1),MATCH(P$4,PRN!$B$2:$F$2,0)),"")</f>
        <v/>
      </c>
      <c r="Q44" s="70" t="str">
        <f ca="1">IFERROR(INDEX(PRN!$B$2:$F$1048576,(MATCH('Procurement Analysis P-M-Q'!$P$2,PRN!$C$2:$C$1048576,0)+$O44-1),MATCH(Q$4,PRN!$B$2:$F$2,0)),"")</f>
        <v/>
      </c>
      <c r="R44" s="71" t="str">
        <f ca="1">IFERROR(INDEX(PRN!$B$2:$F$1048576,(MATCH('Procurement Analysis P-M-Q'!$P$2,PRN!$C$2:$C$1048576,0)+$O44-1),MATCH(R$4,PRN!$B$2:$F$2,0)),"")</f>
        <v/>
      </c>
      <c r="T44" s="69" t="str">
        <f ca="1">IF(T43&lt;COUNTIF(PRN!H$4:H$999999,U$2),(T43+1),"")</f>
        <v/>
      </c>
      <c r="U44" s="70" t="str">
        <f ca="1">IFERROR(INDEX(PRN!$B$2:$F$1048576,(MATCH('Procurement Analysis P-M-Q'!$U$2,PRN!$C$2:$C$1048576,0)+$T44-1),MATCH(U$4,PRN!$B$2:$F$2,0)),"")</f>
        <v/>
      </c>
      <c r="V44" s="70" t="str">
        <f ca="1">IFERROR(INDEX(PRN!$B$2:$F$1048576,(MATCH('Procurement Analysis P-M-Q'!$U$2,PRN!$C$2:$C$1048576,0)+$T44-1),MATCH(V$4,PRN!$B$2:$F$2,0)),"")</f>
        <v/>
      </c>
      <c r="W44" s="70" t="str">
        <f ca="1">IFERROR(INDEX(PRN!$B$2:$F$1048576,(MATCH('Procurement Analysis P-M-Q'!$U$2,PRN!$C$2:$C$1048576,0)+$T44-1),MATCH(W$4,PRN!$B$2:$F$2,0)),"")</f>
        <v/>
      </c>
    </row>
    <row r="45" spans="5:23" ht="15.75" x14ac:dyDescent="0.25">
      <c r="E45" s="69" t="str">
        <f ca="1">IF(E44&lt;COUNTIF(PRN!C$4:C$999999,F$2),(E44+1),"")</f>
        <v/>
      </c>
      <c r="F45" s="70" t="str">
        <f ca="1">IFERROR(INDEX(PRN!$B$2:$F$1048576,(MATCH('Procurement Analysis P-M-Q'!$F$2,PRN!$C$2:$C$1048576,0)+$E45-1),MATCH(F$4,PRN!$B$2:$F$2,0)),"")</f>
        <v/>
      </c>
      <c r="G45" s="70" t="str">
        <f ca="1">IFERROR(INDEX(PRN!$B$2:$F$1048576,(MATCH('Procurement Analysis P-M-Q'!$F$2,PRN!$C$2:$C$1048576,0)+$E45-1),MATCH(G$4,PRN!$B$2:$F$2,0)),"")</f>
        <v/>
      </c>
      <c r="H45" s="71" t="str">
        <f ca="1">IFERROR(INDEX(PRN!$B$2:$F$1048576,(MATCH('Procurement Analysis P-M-Q'!$F$2,PRN!$C$2:$C$1048576,0)+$E45-1),MATCH(H$4,PRN!$B$2:$F$2,0)),"")</f>
        <v/>
      </c>
      <c r="J45" s="69" t="str">
        <f ca="1">IF(J44&lt;COUNTIF(PRN!C$4:C$999999,K$2),(J44+1),"")</f>
        <v/>
      </c>
      <c r="K45" s="70" t="str">
        <f ca="1">IFERROR(INDEX(PRN!$B$2:$F$1048576,(MATCH('Procurement Analysis P-M-Q'!$K$2,PRN!$C$2:$C$1048576,0)+$J45-1),MATCH(K$4,PRN!$B$2:$F$2,0)),"")</f>
        <v/>
      </c>
      <c r="L45" s="70" t="str">
        <f ca="1">IFERROR(INDEX(PRN!$B$2:$F$1048576,(MATCH('Procurement Analysis P-M-Q'!$K$2,PRN!$C$2:$C$1048576,0)+$J45-1),MATCH(L$4,PRN!$B$2:$F$2,0)),"")</f>
        <v/>
      </c>
      <c r="M45" s="71" t="str">
        <f ca="1">IFERROR(INDEX(PRN!$B$2:$F$1048576,(MATCH('Procurement Analysis P-M-Q'!$K$2,PRN!$C$2:$C$1048576,0)+$J45-1),MATCH(M$4,PRN!$B$2:$F$2,0)),"")</f>
        <v/>
      </c>
      <c r="O45" s="69" t="str">
        <f ca="1">IF(O44&lt;COUNTIF(PRN!C$4:C$999999,P$2),(O44+1),"")</f>
        <v/>
      </c>
      <c r="P45" s="70" t="str">
        <f ca="1">IFERROR(INDEX(PRN!$B$2:$F$1048576,(MATCH('Procurement Analysis P-M-Q'!$P$2,PRN!$C$2:$C$1048576,0)+$O45-1),MATCH(P$4,PRN!$B$2:$F$2,0)),"")</f>
        <v/>
      </c>
      <c r="Q45" s="70" t="str">
        <f ca="1">IFERROR(INDEX(PRN!$B$2:$F$1048576,(MATCH('Procurement Analysis P-M-Q'!$P$2,PRN!$C$2:$C$1048576,0)+$O45-1),MATCH(Q$4,PRN!$B$2:$F$2,0)),"")</f>
        <v/>
      </c>
      <c r="R45" s="71" t="str">
        <f ca="1">IFERROR(INDEX(PRN!$B$2:$F$1048576,(MATCH('Procurement Analysis P-M-Q'!$P$2,PRN!$C$2:$C$1048576,0)+$O45-1),MATCH(R$4,PRN!$B$2:$F$2,0)),"")</f>
        <v/>
      </c>
      <c r="T45" s="69" t="str">
        <f ca="1">IF(T44&lt;COUNTIF(PRN!H$4:H$999999,U$2),(T44+1),"")</f>
        <v/>
      </c>
      <c r="U45" s="70" t="str">
        <f ca="1">IFERROR(INDEX(PRN!$B$2:$F$1048576,(MATCH('Procurement Analysis P-M-Q'!$U$2,PRN!$C$2:$C$1048576,0)+$T45-1),MATCH(U$4,PRN!$B$2:$F$2,0)),"")</f>
        <v/>
      </c>
      <c r="V45" s="70" t="str">
        <f ca="1">IFERROR(INDEX(PRN!$B$2:$F$1048576,(MATCH('Procurement Analysis P-M-Q'!$U$2,PRN!$C$2:$C$1048576,0)+$T45-1),MATCH(V$4,PRN!$B$2:$F$2,0)),"")</f>
        <v/>
      </c>
      <c r="W45" s="70" t="str">
        <f ca="1">IFERROR(INDEX(PRN!$B$2:$F$1048576,(MATCH('Procurement Analysis P-M-Q'!$U$2,PRN!$C$2:$C$1048576,0)+$T45-1),MATCH(W$4,PRN!$B$2:$F$2,0)),"")</f>
        <v/>
      </c>
    </row>
    <row r="46" spans="5:23" ht="15.75" x14ac:dyDescent="0.25">
      <c r="E46" s="69" t="str">
        <f ca="1">IF(E45&lt;COUNTIF(PRN!C$4:C$999999,F$2),(E45+1),"")</f>
        <v/>
      </c>
      <c r="F46" s="70" t="str">
        <f ca="1">IFERROR(INDEX(PRN!$B$2:$F$1048576,(MATCH('Procurement Analysis P-M-Q'!$F$2,PRN!$C$2:$C$1048576,0)+$E46-1),MATCH(F$4,PRN!$B$2:$F$2,0)),"")</f>
        <v/>
      </c>
      <c r="G46" s="70" t="str">
        <f ca="1">IFERROR(INDEX(PRN!$B$2:$F$1048576,(MATCH('Procurement Analysis P-M-Q'!$F$2,PRN!$C$2:$C$1048576,0)+$E46-1),MATCH(G$4,PRN!$B$2:$F$2,0)),"")</f>
        <v/>
      </c>
      <c r="H46" s="71" t="str">
        <f ca="1">IFERROR(INDEX(PRN!$B$2:$F$1048576,(MATCH('Procurement Analysis P-M-Q'!$F$2,PRN!$C$2:$C$1048576,0)+$E46-1),MATCH(H$4,PRN!$B$2:$F$2,0)),"")</f>
        <v/>
      </c>
      <c r="J46" s="69" t="str">
        <f ca="1">IF(J45&lt;COUNTIF(PRN!C$4:C$999999,K$2),(J45+1),"")</f>
        <v/>
      </c>
      <c r="K46" s="70" t="str">
        <f ca="1">IFERROR(INDEX(PRN!$B$2:$F$1048576,(MATCH('Procurement Analysis P-M-Q'!$K$2,PRN!$C$2:$C$1048576,0)+$J46-1),MATCH(K$4,PRN!$B$2:$F$2,0)),"")</f>
        <v/>
      </c>
      <c r="L46" s="70" t="str">
        <f ca="1">IFERROR(INDEX(PRN!$B$2:$F$1048576,(MATCH('Procurement Analysis P-M-Q'!$K$2,PRN!$C$2:$C$1048576,0)+$J46-1),MATCH(L$4,PRN!$B$2:$F$2,0)),"")</f>
        <v/>
      </c>
      <c r="M46" s="71" t="str">
        <f ca="1">IFERROR(INDEX(PRN!$B$2:$F$1048576,(MATCH('Procurement Analysis P-M-Q'!$K$2,PRN!$C$2:$C$1048576,0)+$J46-1),MATCH(M$4,PRN!$B$2:$F$2,0)),"")</f>
        <v/>
      </c>
      <c r="O46" s="69" t="str">
        <f ca="1">IF(O45&lt;COUNTIF(PRN!C$4:C$999999,P$2),(O45+1),"")</f>
        <v/>
      </c>
      <c r="P46" s="70" t="str">
        <f ca="1">IFERROR(INDEX(PRN!$B$2:$F$1048576,(MATCH('Procurement Analysis P-M-Q'!$P$2,PRN!$C$2:$C$1048576,0)+$O46-1),MATCH(P$4,PRN!$B$2:$F$2,0)),"")</f>
        <v/>
      </c>
      <c r="Q46" s="70" t="str">
        <f ca="1">IFERROR(INDEX(PRN!$B$2:$F$1048576,(MATCH('Procurement Analysis P-M-Q'!$P$2,PRN!$C$2:$C$1048576,0)+$O46-1),MATCH(Q$4,PRN!$B$2:$F$2,0)),"")</f>
        <v/>
      </c>
      <c r="R46" s="71" t="str">
        <f ca="1">IFERROR(INDEX(PRN!$B$2:$F$1048576,(MATCH('Procurement Analysis P-M-Q'!$P$2,PRN!$C$2:$C$1048576,0)+$O46-1),MATCH(R$4,PRN!$B$2:$F$2,0)),"")</f>
        <v/>
      </c>
      <c r="T46" s="69" t="str">
        <f ca="1">IF(T45&lt;COUNTIF(PRN!H$4:H$999999,U$2),(T45+1),"")</f>
        <v/>
      </c>
      <c r="U46" s="70" t="str">
        <f ca="1">IFERROR(INDEX(PRN!$B$2:$F$1048576,(MATCH('Procurement Analysis P-M-Q'!$U$2,PRN!$C$2:$C$1048576,0)+$T46-1),MATCH(U$4,PRN!$B$2:$F$2,0)),"")</f>
        <v/>
      </c>
      <c r="V46" s="70" t="str">
        <f ca="1">IFERROR(INDEX(PRN!$B$2:$F$1048576,(MATCH('Procurement Analysis P-M-Q'!$U$2,PRN!$C$2:$C$1048576,0)+$T46-1),MATCH(V$4,PRN!$B$2:$F$2,0)),"")</f>
        <v/>
      </c>
      <c r="W46" s="70" t="str">
        <f ca="1">IFERROR(INDEX(PRN!$B$2:$F$1048576,(MATCH('Procurement Analysis P-M-Q'!$U$2,PRN!$C$2:$C$1048576,0)+$T46-1),MATCH(W$4,PRN!$B$2:$F$2,0)),"")</f>
        <v/>
      </c>
    </row>
    <row r="47" spans="5:23" ht="15.75" x14ac:dyDescent="0.25">
      <c r="E47" s="69" t="str">
        <f ca="1">IF(E46&lt;COUNTIF(PRN!C$4:C$999999,F$2),(E46+1),"")</f>
        <v/>
      </c>
      <c r="F47" s="70" t="str">
        <f ca="1">IFERROR(INDEX(PRN!$B$2:$F$1048576,(MATCH('Procurement Analysis P-M-Q'!$F$2,PRN!$C$2:$C$1048576,0)+$E47-1),MATCH(F$4,PRN!$B$2:$F$2,0)),"")</f>
        <v/>
      </c>
      <c r="G47" s="70" t="str">
        <f ca="1">IFERROR(INDEX(PRN!$B$2:$F$1048576,(MATCH('Procurement Analysis P-M-Q'!$F$2,PRN!$C$2:$C$1048576,0)+$E47-1),MATCH(G$4,PRN!$B$2:$F$2,0)),"")</f>
        <v/>
      </c>
      <c r="H47" s="71" t="str">
        <f ca="1">IFERROR(INDEX(PRN!$B$2:$F$1048576,(MATCH('Procurement Analysis P-M-Q'!$F$2,PRN!$C$2:$C$1048576,0)+$E47-1),MATCH(H$4,PRN!$B$2:$F$2,0)),"")</f>
        <v/>
      </c>
      <c r="J47" s="69" t="str">
        <f ca="1">IF(J46&lt;COUNTIF(PRN!C$4:C$999999,K$2),(J46+1),"")</f>
        <v/>
      </c>
      <c r="K47" s="70" t="str">
        <f ca="1">IFERROR(INDEX(PRN!$B$2:$F$1048576,(MATCH('Procurement Analysis P-M-Q'!$K$2,PRN!$C$2:$C$1048576,0)+$J47-1),MATCH(K$4,PRN!$B$2:$F$2,0)),"")</f>
        <v/>
      </c>
      <c r="L47" s="70" t="str">
        <f ca="1">IFERROR(INDEX(PRN!$B$2:$F$1048576,(MATCH('Procurement Analysis P-M-Q'!$K$2,PRN!$C$2:$C$1048576,0)+$J47-1),MATCH(L$4,PRN!$B$2:$F$2,0)),"")</f>
        <v/>
      </c>
      <c r="M47" s="71" t="str">
        <f ca="1">IFERROR(INDEX(PRN!$B$2:$F$1048576,(MATCH('Procurement Analysis P-M-Q'!$K$2,PRN!$C$2:$C$1048576,0)+$J47-1),MATCH(M$4,PRN!$B$2:$F$2,0)),"")</f>
        <v/>
      </c>
      <c r="O47" s="69" t="str">
        <f ca="1">IF(O46&lt;COUNTIF(PRN!C$4:C$999999,P$2),(O46+1),"")</f>
        <v/>
      </c>
      <c r="P47" s="70" t="str">
        <f ca="1">IFERROR(INDEX(PRN!$B$2:$F$1048576,(MATCH('Procurement Analysis P-M-Q'!$P$2,PRN!$C$2:$C$1048576,0)+$O47-1),MATCH(P$4,PRN!$B$2:$F$2,0)),"")</f>
        <v/>
      </c>
      <c r="Q47" s="70" t="str">
        <f ca="1">IFERROR(INDEX(PRN!$B$2:$F$1048576,(MATCH('Procurement Analysis P-M-Q'!$P$2,PRN!$C$2:$C$1048576,0)+$O47-1),MATCH(Q$4,PRN!$B$2:$F$2,0)),"")</f>
        <v/>
      </c>
      <c r="R47" s="71" t="str">
        <f ca="1">IFERROR(INDEX(PRN!$B$2:$F$1048576,(MATCH('Procurement Analysis P-M-Q'!$P$2,PRN!$C$2:$C$1048576,0)+$O47-1),MATCH(R$4,PRN!$B$2:$F$2,0)),"")</f>
        <v/>
      </c>
      <c r="T47" s="69" t="str">
        <f ca="1">IF(T46&lt;COUNTIF(PRN!H$4:H$999999,U$2),(T46+1),"")</f>
        <v/>
      </c>
      <c r="U47" s="70" t="str">
        <f ca="1">IFERROR(INDEX(PRN!$B$2:$F$1048576,(MATCH('Procurement Analysis P-M-Q'!$U$2,PRN!$C$2:$C$1048576,0)+$T47-1),MATCH(U$4,PRN!$B$2:$F$2,0)),"")</f>
        <v/>
      </c>
      <c r="V47" s="70" t="str">
        <f ca="1">IFERROR(INDEX(PRN!$B$2:$F$1048576,(MATCH('Procurement Analysis P-M-Q'!$U$2,PRN!$C$2:$C$1048576,0)+$T47-1),MATCH(V$4,PRN!$B$2:$F$2,0)),"")</f>
        <v/>
      </c>
      <c r="W47" s="70" t="str">
        <f ca="1">IFERROR(INDEX(PRN!$B$2:$F$1048576,(MATCH('Procurement Analysis P-M-Q'!$U$2,PRN!$C$2:$C$1048576,0)+$T47-1),MATCH(W$4,PRN!$B$2:$F$2,0)),"")</f>
        <v/>
      </c>
    </row>
    <row r="48" spans="5:23" ht="15.75" x14ac:dyDescent="0.25">
      <c r="E48" s="69" t="str">
        <f ca="1">IF(E47&lt;COUNTIF(PRN!C$4:C$999999,F$2),(E47+1),"")</f>
        <v/>
      </c>
      <c r="F48" s="70" t="str">
        <f ca="1">IFERROR(INDEX(PRN!$B$2:$F$1048576,(MATCH('Procurement Analysis P-M-Q'!$F$2,PRN!$C$2:$C$1048576,0)+$E48-1),MATCH(F$4,PRN!$B$2:$F$2,0)),"")</f>
        <v/>
      </c>
      <c r="G48" s="70" t="str">
        <f ca="1">IFERROR(INDEX(PRN!$B$2:$F$1048576,(MATCH('Procurement Analysis P-M-Q'!$F$2,PRN!$C$2:$C$1048576,0)+$E48-1),MATCH(G$4,PRN!$B$2:$F$2,0)),"")</f>
        <v/>
      </c>
      <c r="H48" s="71" t="str">
        <f ca="1">IFERROR(INDEX(PRN!$B$2:$F$1048576,(MATCH('Procurement Analysis P-M-Q'!$F$2,PRN!$C$2:$C$1048576,0)+$E48-1),MATCH(H$4,PRN!$B$2:$F$2,0)),"")</f>
        <v/>
      </c>
      <c r="J48" s="69" t="str">
        <f ca="1">IF(J47&lt;COUNTIF(PRN!C$4:C$999999,K$2),(J47+1),"")</f>
        <v/>
      </c>
      <c r="K48" s="70" t="str">
        <f ca="1">IFERROR(INDEX(PRN!$B$2:$F$1048576,(MATCH('Procurement Analysis P-M-Q'!$K$2,PRN!$C$2:$C$1048576,0)+$J48-1),MATCH(K$4,PRN!$B$2:$F$2,0)),"")</f>
        <v/>
      </c>
      <c r="L48" s="70" t="str">
        <f ca="1">IFERROR(INDEX(PRN!$B$2:$F$1048576,(MATCH('Procurement Analysis P-M-Q'!$K$2,PRN!$C$2:$C$1048576,0)+$J48-1),MATCH(L$4,PRN!$B$2:$F$2,0)),"")</f>
        <v/>
      </c>
      <c r="M48" s="71" t="str">
        <f ca="1">IFERROR(INDEX(PRN!$B$2:$F$1048576,(MATCH('Procurement Analysis P-M-Q'!$K$2,PRN!$C$2:$C$1048576,0)+$J48-1),MATCH(M$4,PRN!$B$2:$F$2,0)),"")</f>
        <v/>
      </c>
      <c r="O48" s="69" t="str">
        <f ca="1">IF(O47&lt;COUNTIF(PRN!C$4:C$999999,P$2),(O47+1),"")</f>
        <v/>
      </c>
      <c r="P48" s="70" t="str">
        <f ca="1">IFERROR(INDEX(PRN!$B$2:$F$1048576,(MATCH('Procurement Analysis P-M-Q'!$P$2,PRN!$C$2:$C$1048576,0)+$O48-1),MATCH(P$4,PRN!$B$2:$F$2,0)),"")</f>
        <v/>
      </c>
      <c r="Q48" s="70" t="str">
        <f ca="1">IFERROR(INDEX(PRN!$B$2:$F$1048576,(MATCH('Procurement Analysis P-M-Q'!$P$2,PRN!$C$2:$C$1048576,0)+$O48-1),MATCH(Q$4,PRN!$B$2:$F$2,0)),"")</f>
        <v/>
      </c>
      <c r="R48" s="71" t="str">
        <f ca="1">IFERROR(INDEX(PRN!$B$2:$F$1048576,(MATCH('Procurement Analysis P-M-Q'!$P$2,PRN!$C$2:$C$1048576,0)+$O48-1),MATCH(R$4,PRN!$B$2:$F$2,0)),"")</f>
        <v/>
      </c>
      <c r="T48" s="69" t="str">
        <f ca="1">IF(T47&lt;COUNTIF(PRN!H$4:H$999999,U$2),(T47+1),"")</f>
        <v/>
      </c>
      <c r="U48" s="70" t="str">
        <f ca="1">IFERROR(INDEX(PRN!$B$2:$F$1048576,(MATCH('Procurement Analysis P-M-Q'!$U$2,PRN!$C$2:$C$1048576,0)+$T48-1),MATCH(U$4,PRN!$B$2:$F$2,0)),"")</f>
        <v/>
      </c>
      <c r="V48" s="70" t="str">
        <f ca="1">IFERROR(INDEX(PRN!$B$2:$F$1048576,(MATCH('Procurement Analysis P-M-Q'!$U$2,PRN!$C$2:$C$1048576,0)+$T48-1),MATCH(V$4,PRN!$B$2:$F$2,0)),"")</f>
        <v/>
      </c>
      <c r="W48" s="70" t="str">
        <f ca="1">IFERROR(INDEX(PRN!$B$2:$F$1048576,(MATCH('Procurement Analysis P-M-Q'!$U$2,PRN!$C$2:$C$1048576,0)+$T48-1),MATCH(W$4,PRN!$B$2:$F$2,0)),"")</f>
        <v/>
      </c>
    </row>
    <row r="49" spans="5:23" ht="15.75" x14ac:dyDescent="0.25">
      <c r="E49" s="69" t="str">
        <f ca="1">IF(E48&lt;COUNTIF(PRN!C$4:C$999999,F$2),(E48+1),"")</f>
        <v/>
      </c>
      <c r="F49" s="70" t="str">
        <f ca="1">IFERROR(INDEX(PRN!$B$2:$F$1048576,(MATCH('Procurement Analysis P-M-Q'!$F$2,PRN!$C$2:$C$1048576,0)+$E49-1),MATCH(F$4,PRN!$B$2:$F$2,0)),"")</f>
        <v/>
      </c>
      <c r="G49" s="70" t="str">
        <f ca="1">IFERROR(INDEX(PRN!$B$2:$F$1048576,(MATCH('Procurement Analysis P-M-Q'!$F$2,PRN!$C$2:$C$1048576,0)+$E49-1),MATCH(G$4,PRN!$B$2:$F$2,0)),"")</f>
        <v/>
      </c>
      <c r="H49" s="71" t="str">
        <f ca="1">IFERROR(INDEX(PRN!$B$2:$F$1048576,(MATCH('Procurement Analysis P-M-Q'!$F$2,PRN!$C$2:$C$1048576,0)+$E49-1),MATCH(H$4,PRN!$B$2:$F$2,0)),"")</f>
        <v/>
      </c>
      <c r="J49" s="69" t="str">
        <f ca="1">IF(J48&lt;COUNTIF(PRN!C$4:C$999999,K$2),(J48+1),"")</f>
        <v/>
      </c>
      <c r="K49" s="70" t="str">
        <f ca="1">IFERROR(INDEX(PRN!$B$2:$F$1048576,(MATCH('Procurement Analysis P-M-Q'!$K$2,PRN!$C$2:$C$1048576,0)+$J49-1),MATCH(K$4,PRN!$B$2:$F$2,0)),"")</f>
        <v/>
      </c>
      <c r="L49" s="70" t="str">
        <f ca="1">IFERROR(INDEX(PRN!$B$2:$F$1048576,(MATCH('Procurement Analysis P-M-Q'!$K$2,PRN!$C$2:$C$1048576,0)+$J49-1),MATCH(L$4,PRN!$B$2:$F$2,0)),"")</f>
        <v/>
      </c>
      <c r="M49" s="71" t="str">
        <f ca="1">IFERROR(INDEX(PRN!$B$2:$F$1048576,(MATCH('Procurement Analysis P-M-Q'!$K$2,PRN!$C$2:$C$1048576,0)+$J49-1),MATCH(M$4,PRN!$B$2:$F$2,0)),"")</f>
        <v/>
      </c>
      <c r="O49" s="69" t="str">
        <f ca="1">IF(O48&lt;COUNTIF(PRN!C$4:C$999999,P$2),(O48+1),"")</f>
        <v/>
      </c>
      <c r="P49" s="70" t="str">
        <f ca="1">IFERROR(INDEX(PRN!$B$2:$F$1048576,(MATCH('Procurement Analysis P-M-Q'!$P$2,PRN!$C$2:$C$1048576,0)+$O49-1),MATCH(P$4,PRN!$B$2:$F$2,0)),"")</f>
        <v/>
      </c>
      <c r="Q49" s="70" t="str">
        <f ca="1">IFERROR(INDEX(PRN!$B$2:$F$1048576,(MATCH('Procurement Analysis P-M-Q'!$P$2,PRN!$C$2:$C$1048576,0)+$O49-1),MATCH(Q$4,PRN!$B$2:$F$2,0)),"")</f>
        <v/>
      </c>
      <c r="R49" s="71" t="str">
        <f ca="1">IFERROR(INDEX(PRN!$B$2:$F$1048576,(MATCH('Procurement Analysis P-M-Q'!$P$2,PRN!$C$2:$C$1048576,0)+$O49-1),MATCH(R$4,PRN!$B$2:$F$2,0)),"")</f>
        <v/>
      </c>
      <c r="T49" s="69" t="str">
        <f ca="1">IF(T48&lt;COUNTIF(PRN!H$4:H$999999,U$2),(T48+1),"")</f>
        <v/>
      </c>
      <c r="U49" s="70" t="str">
        <f ca="1">IFERROR(INDEX(PRN!$B$2:$F$1048576,(MATCH('Procurement Analysis P-M-Q'!$U$2,PRN!$C$2:$C$1048576,0)+$T49-1),MATCH(U$4,PRN!$B$2:$F$2,0)),"")</f>
        <v/>
      </c>
      <c r="V49" s="70" t="str">
        <f ca="1">IFERROR(INDEX(PRN!$B$2:$F$1048576,(MATCH('Procurement Analysis P-M-Q'!$U$2,PRN!$C$2:$C$1048576,0)+$T49-1),MATCH(V$4,PRN!$B$2:$F$2,0)),"")</f>
        <v/>
      </c>
      <c r="W49" s="70" t="str">
        <f ca="1">IFERROR(INDEX(PRN!$B$2:$F$1048576,(MATCH('Procurement Analysis P-M-Q'!$U$2,PRN!$C$2:$C$1048576,0)+$T49-1),MATCH(W$4,PRN!$B$2:$F$2,0)),"")</f>
        <v/>
      </c>
    </row>
    <row r="50" spans="5:23" ht="15.75" x14ac:dyDescent="0.25">
      <c r="E50" s="69" t="str">
        <f ca="1">IF(E49&lt;COUNTIF(PRN!C$4:C$999999,F$2),(E49+1),"")</f>
        <v/>
      </c>
      <c r="F50" s="70" t="str">
        <f ca="1">IFERROR(INDEX(PRN!$B$2:$F$1048576,(MATCH('Procurement Analysis P-M-Q'!$F$2,PRN!$C$2:$C$1048576,0)+$E50-1),MATCH(F$4,PRN!$B$2:$F$2,0)),"")</f>
        <v/>
      </c>
      <c r="G50" s="70" t="str">
        <f ca="1">IFERROR(INDEX(PRN!$B$2:$F$1048576,(MATCH('Procurement Analysis P-M-Q'!$F$2,PRN!$C$2:$C$1048576,0)+$E50-1),MATCH(G$4,PRN!$B$2:$F$2,0)),"")</f>
        <v/>
      </c>
      <c r="H50" s="71" t="str">
        <f ca="1">IFERROR(INDEX(PRN!$B$2:$F$1048576,(MATCH('Procurement Analysis P-M-Q'!$F$2,PRN!$C$2:$C$1048576,0)+$E50-1),MATCH(H$4,PRN!$B$2:$F$2,0)),"")</f>
        <v/>
      </c>
      <c r="J50" s="69" t="str">
        <f ca="1">IF(J49&lt;COUNTIF(PRN!C$4:C$999999,K$2),(J49+1),"")</f>
        <v/>
      </c>
      <c r="K50" s="70" t="str">
        <f ca="1">IFERROR(INDEX(PRN!$B$2:$F$1048576,(MATCH('Procurement Analysis P-M-Q'!$K$2,PRN!$C$2:$C$1048576,0)+$J50-1),MATCH(K$4,PRN!$B$2:$F$2,0)),"")</f>
        <v/>
      </c>
      <c r="L50" s="70" t="str">
        <f ca="1">IFERROR(INDEX(PRN!$B$2:$F$1048576,(MATCH('Procurement Analysis P-M-Q'!$K$2,PRN!$C$2:$C$1048576,0)+$J50-1),MATCH(L$4,PRN!$B$2:$F$2,0)),"")</f>
        <v/>
      </c>
      <c r="M50" s="71" t="str">
        <f ca="1">IFERROR(INDEX(PRN!$B$2:$F$1048576,(MATCH('Procurement Analysis P-M-Q'!$K$2,PRN!$C$2:$C$1048576,0)+$J50-1),MATCH(M$4,PRN!$B$2:$F$2,0)),"")</f>
        <v/>
      </c>
      <c r="O50" s="69" t="str">
        <f ca="1">IF(O49&lt;COUNTIF(PRN!C$4:C$999999,P$2),(O49+1),"")</f>
        <v/>
      </c>
      <c r="P50" s="70" t="str">
        <f ca="1">IFERROR(INDEX(PRN!$B$2:$F$1048576,(MATCH('Procurement Analysis P-M-Q'!$P$2,PRN!$C$2:$C$1048576,0)+$O50-1),MATCH(P$4,PRN!$B$2:$F$2,0)),"")</f>
        <v/>
      </c>
      <c r="Q50" s="70" t="str">
        <f ca="1">IFERROR(INDEX(PRN!$B$2:$F$1048576,(MATCH('Procurement Analysis P-M-Q'!$P$2,PRN!$C$2:$C$1048576,0)+$O50-1),MATCH(Q$4,PRN!$B$2:$F$2,0)),"")</f>
        <v/>
      </c>
      <c r="R50" s="71" t="str">
        <f ca="1">IFERROR(INDEX(PRN!$B$2:$F$1048576,(MATCH('Procurement Analysis P-M-Q'!$P$2,PRN!$C$2:$C$1048576,0)+$O50-1),MATCH(R$4,PRN!$B$2:$F$2,0)),"")</f>
        <v/>
      </c>
      <c r="T50" s="69" t="str">
        <f ca="1">IF(T49&lt;COUNTIF(PRN!H$4:H$999999,U$2),(T49+1),"")</f>
        <v/>
      </c>
      <c r="U50" s="70" t="str">
        <f ca="1">IFERROR(INDEX(PRN!$B$2:$F$1048576,(MATCH('Procurement Analysis P-M-Q'!$U$2,PRN!$C$2:$C$1048576,0)+$T50-1),MATCH(U$4,PRN!$B$2:$F$2,0)),"")</f>
        <v/>
      </c>
      <c r="V50" s="70" t="str">
        <f ca="1">IFERROR(INDEX(PRN!$B$2:$F$1048576,(MATCH('Procurement Analysis P-M-Q'!$U$2,PRN!$C$2:$C$1048576,0)+$T50-1),MATCH(V$4,PRN!$B$2:$F$2,0)),"")</f>
        <v/>
      </c>
      <c r="W50" s="70" t="str">
        <f ca="1">IFERROR(INDEX(PRN!$B$2:$F$1048576,(MATCH('Procurement Analysis P-M-Q'!$U$2,PRN!$C$2:$C$1048576,0)+$T50-1),MATCH(W$4,PRN!$B$2:$F$2,0)),"")</f>
        <v/>
      </c>
    </row>
    <row r="51" spans="5:23" ht="15.75" x14ac:dyDescent="0.25">
      <c r="E51" s="69" t="str">
        <f ca="1">IF(E50&lt;COUNTIF(PRN!C$4:C$999999,F$2),(E50+1),"")</f>
        <v/>
      </c>
      <c r="F51" s="70" t="str">
        <f ca="1">IFERROR(INDEX(PRN!$B$2:$F$1048576,(MATCH('Procurement Analysis P-M-Q'!$F$2,PRN!$C$2:$C$1048576,0)+$E51-1),MATCH(F$4,PRN!$B$2:$F$2,0)),"")</f>
        <v/>
      </c>
      <c r="G51" s="70" t="str">
        <f ca="1">IFERROR(INDEX(PRN!$B$2:$F$1048576,(MATCH('Procurement Analysis P-M-Q'!$F$2,PRN!$C$2:$C$1048576,0)+$E51-1),MATCH(G$4,PRN!$B$2:$F$2,0)),"")</f>
        <v/>
      </c>
      <c r="H51" s="71" t="str">
        <f ca="1">IFERROR(INDEX(PRN!$B$2:$F$1048576,(MATCH('Procurement Analysis P-M-Q'!$F$2,PRN!$C$2:$C$1048576,0)+$E51-1),MATCH(H$4,PRN!$B$2:$F$2,0)),"")</f>
        <v/>
      </c>
      <c r="J51" s="69" t="str">
        <f ca="1">IF(J50&lt;COUNTIF(PRN!C$4:C$999999,K$2),(J50+1),"")</f>
        <v/>
      </c>
      <c r="K51" s="70" t="str">
        <f ca="1">IFERROR(INDEX(PRN!$B$2:$F$1048576,(MATCH('Procurement Analysis P-M-Q'!$K$2,PRN!$C$2:$C$1048576,0)+$J51-1),MATCH(K$4,PRN!$B$2:$F$2,0)),"")</f>
        <v/>
      </c>
      <c r="L51" s="70" t="str">
        <f ca="1">IFERROR(INDEX(PRN!$B$2:$F$1048576,(MATCH('Procurement Analysis P-M-Q'!$K$2,PRN!$C$2:$C$1048576,0)+$J51-1),MATCH(L$4,PRN!$B$2:$F$2,0)),"")</f>
        <v/>
      </c>
      <c r="M51" s="71" t="str">
        <f ca="1">IFERROR(INDEX(PRN!$B$2:$F$1048576,(MATCH('Procurement Analysis P-M-Q'!$K$2,PRN!$C$2:$C$1048576,0)+$J51-1),MATCH(M$4,PRN!$B$2:$F$2,0)),"")</f>
        <v/>
      </c>
      <c r="O51" s="69" t="str">
        <f ca="1">IF(O50&lt;COUNTIF(PRN!C$4:C$999999,P$2),(O50+1),"")</f>
        <v/>
      </c>
      <c r="P51" s="70" t="str">
        <f ca="1">IFERROR(INDEX(PRN!$B$2:$F$1048576,(MATCH('Procurement Analysis P-M-Q'!$P$2,PRN!$C$2:$C$1048576,0)+$O51-1),MATCH(P$4,PRN!$B$2:$F$2,0)),"")</f>
        <v/>
      </c>
      <c r="Q51" s="70" t="str">
        <f ca="1">IFERROR(INDEX(PRN!$B$2:$F$1048576,(MATCH('Procurement Analysis P-M-Q'!$P$2,PRN!$C$2:$C$1048576,0)+$O51-1),MATCH(Q$4,PRN!$B$2:$F$2,0)),"")</f>
        <v/>
      </c>
      <c r="R51" s="71" t="str">
        <f ca="1">IFERROR(INDEX(PRN!$B$2:$F$1048576,(MATCH('Procurement Analysis P-M-Q'!$P$2,PRN!$C$2:$C$1048576,0)+$O51-1),MATCH(R$4,PRN!$B$2:$F$2,0)),"")</f>
        <v/>
      </c>
      <c r="T51" s="69" t="str">
        <f ca="1">IF(T50&lt;COUNTIF(PRN!H$4:H$999999,U$2),(T50+1),"")</f>
        <v/>
      </c>
      <c r="U51" s="70" t="str">
        <f ca="1">IFERROR(INDEX(PRN!$B$2:$F$1048576,(MATCH('Procurement Analysis P-M-Q'!$U$2,PRN!$C$2:$C$1048576,0)+$T51-1),MATCH(U$4,PRN!$B$2:$F$2,0)),"")</f>
        <v/>
      </c>
      <c r="V51" s="70" t="str">
        <f ca="1">IFERROR(INDEX(PRN!$B$2:$F$1048576,(MATCH('Procurement Analysis P-M-Q'!$U$2,PRN!$C$2:$C$1048576,0)+$T51-1),MATCH(V$4,PRN!$B$2:$F$2,0)),"")</f>
        <v/>
      </c>
      <c r="W51" s="70" t="str">
        <f ca="1">IFERROR(INDEX(PRN!$B$2:$F$1048576,(MATCH('Procurement Analysis P-M-Q'!$U$2,PRN!$C$2:$C$1048576,0)+$T51-1),MATCH(W$4,PRN!$B$2:$F$2,0)),"")</f>
        <v/>
      </c>
    </row>
    <row r="52" spans="5:23" ht="15.75" x14ac:dyDescent="0.25">
      <c r="E52" s="69" t="str">
        <f ca="1">IF(E51&lt;COUNTIF(PRN!C$4:C$999999,F$2),(E51+1),"")</f>
        <v/>
      </c>
      <c r="F52" s="70" t="str">
        <f ca="1">IFERROR(INDEX(PRN!$B$2:$F$1048576,(MATCH('Procurement Analysis P-M-Q'!$F$2,PRN!$C$2:$C$1048576,0)+$E52-1),MATCH(F$4,PRN!$B$2:$F$2,0)),"")</f>
        <v/>
      </c>
      <c r="G52" s="70" t="str">
        <f ca="1">IFERROR(INDEX(PRN!$B$2:$F$1048576,(MATCH('Procurement Analysis P-M-Q'!$F$2,PRN!$C$2:$C$1048576,0)+$E52-1),MATCH(G$4,PRN!$B$2:$F$2,0)),"")</f>
        <v/>
      </c>
      <c r="H52" s="71" t="str">
        <f ca="1">IFERROR(INDEX(PRN!$B$2:$F$1048576,(MATCH('Procurement Analysis P-M-Q'!$F$2,PRN!$C$2:$C$1048576,0)+$E52-1),MATCH(H$4,PRN!$B$2:$F$2,0)),"")</f>
        <v/>
      </c>
      <c r="J52" s="69" t="str">
        <f ca="1">IF(J51&lt;COUNTIF(PRN!C$4:C$999999,K$2),(J51+1),"")</f>
        <v/>
      </c>
      <c r="K52" s="70" t="str">
        <f ca="1">IFERROR(INDEX(PRN!$B$2:$F$1048576,(MATCH('Procurement Analysis P-M-Q'!$K$2,PRN!$C$2:$C$1048576,0)+$J52-1),MATCH(K$4,PRN!$B$2:$F$2,0)),"")</f>
        <v/>
      </c>
      <c r="L52" s="70" t="str">
        <f ca="1">IFERROR(INDEX(PRN!$B$2:$F$1048576,(MATCH('Procurement Analysis P-M-Q'!$K$2,PRN!$C$2:$C$1048576,0)+$J52-1),MATCH(L$4,PRN!$B$2:$F$2,0)),"")</f>
        <v/>
      </c>
      <c r="M52" s="71" t="str">
        <f ca="1">IFERROR(INDEX(PRN!$B$2:$F$1048576,(MATCH('Procurement Analysis P-M-Q'!$K$2,PRN!$C$2:$C$1048576,0)+$J52-1),MATCH(M$4,PRN!$B$2:$F$2,0)),"")</f>
        <v/>
      </c>
      <c r="O52" s="69" t="str">
        <f ca="1">IF(O51&lt;COUNTIF(PRN!C$4:C$999999,P$2),(O51+1),"")</f>
        <v/>
      </c>
      <c r="P52" s="70" t="str">
        <f ca="1">IFERROR(INDEX(PRN!$B$2:$F$1048576,(MATCH('Procurement Analysis P-M-Q'!$P$2,PRN!$C$2:$C$1048576,0)+$O52-1),MATCH(P$4,PRN!$B$2:$F$2,0)),"")</f>
        <v/>
      </c>
      <c r="Q52" s="70" t="str">
        <f ca="1">IFERROR(INDEX(PRN!$B$2:$F$1048576,(MATCH('Procurement Analysis P-M-Q'!$P$2,PRN!$C$2:$C$1048576,0)+$O52-1),MATCH(Q$4,PRN!$B$2:$F$2,0)),"")</f>
        <v/>
      </c>
      <c r="R52" s="71" t="str">
        <f ca="1">IFERROR(INDEX(PRN!$B$2:$F$1048576,(MATCH('Procurement Analysis P-M-Q'!$P$2,PRN!$C$2:$C$1048576,0)+$O52-1),MATCH(R$4,PRN!$B$2:$F$2,0)),"")</f>
        <v/>
      </c>
      <c r="T52" s="69" t="str">
        <f ca="1">IF(T51&lt;COUNTIF(PRN!H$4:H$999999,U$2),(T51+1),"")</f>
        <v/>
      </c>
      <c r="U52" s="70" t="str">
        <f ca="1">IFERROR(INDEX(PRN!$B$2:$F$1048576,(MATCH('Procurement Analysis P-M-Q'!$U$2,PRN!$C$2:$C$1048576,0)+$T52-1),MATCH(U$4,PRN!$B$2:$F$2,0)),"")</f>
        <v/>
      </c>
      <c r="V52" s="70" t="str">
        <f ca="1">IFERROR(INDEX(PRN!$B$2:$F$1048576,(MATCH('Procurement Analysis P-M-Q'!$U$2,PRN!$C$2:$C$1048576,0)+$T52-1),MATCH(V$4,PRN!$B$2:$F$2,0)),"")</f>
        <v/>
      </c>
      <c r="W52" s="70" t="str">
        <f ca="1">IFERROR(INDEX(PRN!$B$2:$F$1048576,(MATCH('Procurement Analysis P-M-Q'!$U$2,PRN!$C$2:$C$1048576,0)+$T52-1),MATCH(W$4,PRN!$B$2:$F$2,0)),"")</f>
        <v/>
      </c>
    </row>
    <row r="53" spans="5:23" ht="15.75" x14ac:dyDescent="0.25">
      <c r="E53" s="69" t="str">
        <f ca="1">IF(E52&lt;COUNTIF(PRN!C$4:C$999999,F$2),(E52+1),"")</f>
        <v/>
      </c>
      <c r="F53" s="70" t="str">
        <f ca="1">IFERROR(INDEX(PRN!$B$2:$F$1048576,(MATCH('Procurement Analysis P-M-Q'!$F$2,PRN!$C$2:$C$1048576,0)+$E53-1),MATCH(F$4,PRN!$B$2:$F$2,0)),"")</f>
        <v/>
      </c>
      <c r="G53" s="70" t="str">
        <f ca="1">IFERROR(INDEX(PRN!$B$2:$F$1048576,(MATCH('Procurement Analysis P-M-Q'!$F$2,PRN!$C$2:$C$1048576,0)+$E53-1),MATCH(G$4,PRN!$B$2:$F$2,0)),"")</f>
        <v/>
      </c>
      <c r="H53" s="71" t="str">
        <f ca="1">IFERROR(INDEX(PRN!$B$2:$F$1048576,(MATCH('Procurement Analysis P-M-Q'!$F$2,PRN!$C$2:$C$1048576,0)+$E53-1),MATCH(H$4,PRN!$B$2:$F$2,0)),"")</f>
        <v/>
      </c>
      <c r="J53" s="69" t="str">
        <f ca="1">IF(J52&lt;COUNTIF(PRN!C$4:C$999999,K$2),(J52+1),"")</f>
        <v/>
      </c>
      <c r="K53" s="70" t="str">
        <f ca="1">IFERROR(INDEX(PRN!$B$2:$F$1048576,(MATCH('Procurement Analysis P-M-Q'!$K$2,PRN!$C$2:$C$1048576,0)+$J53-1),MATCH(K$4,PRN!$B$2:$F$2,0)),"")</f>
        <v/>
      </c>
      <c r="L53" s="70" t="str">
        <f ca="1">IFERROR(INDEX(PRN!$B$2:$F$1048576,(MATCH('Procurement Analysis P-M-Q'!$K$2,PRN!$C$2:$C$1048576,0)+$J53-1),MATCH(L$4,PRN!$B$2:$F$2,0)),"")</f>
        <v/>
      </c>
      <c r="M53" s="71" t="str">
        <f ca="1">IFERROR(INDEX(PRN!$B$2:$F$1048576,(MATCH('Procurement Analysis P-M-Q'!$K$2,PRN!$C$2:$C$1048576,0)+$J53-1),MATCH(M$4,PRN!$B$2:$F$2,0)),"")</f>
        <v/>
      </c>
      <c r="O53" s="69" t="str">
        <f ca="1">IF(O52&lt;COUNTIF(PRN!C$4:C$999999,P$2),(O52+1),"")</f>
        <v/>
      </c>
      <c r="P53" s="70" t="str">
        <f ca="1">IFERROR(INDEX(PRN!$B$2:$F$1048576,(MATCH('Procurement Analysis P-M-Q'!$P$2,PRN!$C$2:$C$1048576,0)+$O53-1),MATCH(P$4,PRN!$B$2:$F$2,0)),"")</f>
        <v/>
      </c>
      <c r="Q53" s="70" t="str">
        <f ca="1">IFERROR(INDEX(PRN!$B$2:$F$1048576,(MATCH('Procurement Analysis P-M-Q'!$P$2,PRN!$C$2:$C$1048576,0)+$O53-1),MATCH(Q$4,PRN!$B$2:$F$2,0)),"")</f>
        <v/>
      </c>
      <c r="R53" s="71" t="str">
        <f ca="1">IFERROR(INDEX(PRN!$B$2:$F$1048576,(MATCH('Procurement Analysis P-M-Q'!$P$2,PRN!$C$2:$C$1048576,0)+$O53-1),MATCH(R$4,PRN!$B$2:$F$2,0)),"")</f>
        <v/>
      </c>
      <c r="T53" s="69" t="str">
        <f ca="1">IF(T52&lt;COUNTIF(PRN!H$4:H$999999,U$2),(T52+1),"")</f>
        <v/>
      </c>
      <c r="U53" s="70" t="str">
        <f ca="1">IFERROR(INDEX(PRN!$B$2:$F$1048576,(MATCH('Procurement Analysis P-M-Q'!$U$2,PRN!$C$2:$C$1048576,0)+$T53-1),MATCH(U$4,PRN!$B$2:$F$2,0)),"")</f>
        <v/>
      </c>
      <c r="V53" s="70" t="str">
        <f ca="1">IFERROR(INDEX(PRN!$B$2:$F$1048576,(MATCH('Procurement Analysis P-M-Q'!$U$2,PRN!$C$2:$C$1048576,0)+$T53-1),MATCH(V$4,PRN!$B$2:$F$2,0)),"")</f>
        <v/>
      </c>
      <c r="W53" s="70" t="str">
        <f ca="1">IFERROR(INDEX(PRN!$B$2:$F$1048576,(MATCH('Procurement Analysis P-M-Q'!$U$2,PRN!$C$2:$C$1048576,0)+$T53-1),MATCH(W$4,PRN!$B$2:$F$2,0)),"")</f>
        <v/>
      </c>
    </row>
    <row r="54" spans="5:23" ht="15.75" x14ac:dyDescent="0.25">
      <c r="E54" s="69" t="str">
        <f ca="1">IF(E53&lt;COUNTIF(PRN!C$4:C$999999,F$2),(E53+1),"")</f>
        <v/>
      </c>
      <c r="F54" s="70" t="str">
        <f ca="1">IFERROR(INDEX(PRN!$B$2:$F$1048576,(MATCH('Procurement Analysis P-M-Q'!$F$2,PRN!$C$2:$C$1048576,0)+$E54-1),MATCH(F$4,PRN!$B$2:$F$2,0)),"")</f>
        <v/>
      </c>
      <c r="G54" s="70" t="str">
        <f ca="1">IFERROR(INDEX(PRN!$B$2:$F$1048576,(MATCH('Procurement Analysis P-M-Q'!$F$2,PRN!$C$2:$C$1048576,0)+$E54-1),MATCH(G$4,PRN!$B$2:$F$2,0)),"")</f>
        <v/>
      </c>
      <c r="H54" s="71" t="str">
        <f ca="1">IFERROR(INDEX(PRN!$B$2:$F$1048576,(MATCH('Procurement Analysis P-M-Q'!$F$2,PRN!$C$2:$C$1048576,0)+$E54-1),MATCH(H$4,PRN!$B$2:$F$2,0)),"")</f>
        <v/>
      </c>
      <c r="J54" s="69" t="str">
        <f ca="1">IF(J53&lt;COUNTIF(PRN!C$4:C$999999,K$2),(J53+1),"")</f>
        <v/>
      </c>
      <c r="K54" s="70" t="str">
        <f ca="1">IFERROR(INDEX(PRN!$B$2:$F$1048576,(MATCH('Procurement Analysis P-M-Q'!$K$2,PRN!$C$2:$C$1048576,0)+$J54-1),MATCH(K$4,PRN!$B$2:$F$2,0)),"")</f>
        <v/>
      </c>
      <c r="L54" s="70" t="str">
        <f ca="1">IFERROR(INDEX(PRN!$B$2:$F$1048576,(MATCH('Procurement Analysis P-M-Q'!$K$2,PRN!$C$2:$C$1048576,0)+$J54-1),MATCH(L$4,PRN!$B$2:$F$2,0)),"")</f>
        <v/>
      </c>
      <c r="M54" s="71" t="str">
        <f ca="1">IFERROR(INDEX(PRN!$B$2:$F$1048576,(MATCH('Procurement Analysis P-M-Q'!$K$2,PRN!$C$2:$C$1048576,0)+$J54-1),MATCH(M$4,PRN!$B$2:$F$2,0)),"")</f>
        <v/>
      </c>
      <c r="O54" s="69" t="str">
        <f ca="1">IF(O53&lt;COUNTIF(PRN!C$4:C$999999,P$2),(O53+1),"")</f>
        <v/>
      </c>
      <c r="P54" s="70" t="str">
        <f ca="1">IFERROR(INDEX(PRN!$B$2:$F$1048576,(MATCH('Procurement Analysis P-M-Q'!$P$2,PRN!$C$2:$C$1048576,0)+$O54-1),MATCH(P$4,PRN!$B$2:$F$2,0)),"")</f>
        <v/>
      </c>
      <c r="Q54" s="70" t="str">
        <f ca="1">IFERROR(INDEX(PRN!$B$2:$F$1048576,(MATCH('Procurement Analysis P-M-Q'!$P$2,PRN!$C$2:$C$1048576,0)+$O54-1),MATCH(Q$4,PRN!$B$2:$F$2,0)),"")</f>
        <v/>
      </c>
      <c r="R54" s="71" t="str">
        <f ca="1">IFERROR(INDEX(PRN!$B$2:$F$1048576,(MATCH('Procurement Analysis P-M-Q'!$P$2,PRN!$C$2:$C$1048576,0)+$O54-1),MATCH(R$4,PRN!$B$2:$F$2,0)),"")</f>
        <v/>
      </c>
      <c r="T54" s="69" t="str">
        <f ca="1">IF(T53&lt;COUNTIF(PRN!H$4:H$999999,U$2),(T53+1),"")</f>
        <v/>
      </c>
      <c r="U54" s="70" t="str">
        <f ca="1">IFERROR(INDEX(PRN!$B$2:$F$1048576,(MATCH('Procurement Analysis P-M-Q'!$U$2,PRN!$C$2:$C$1048576,0)+$T54-1),MATCH(U$4,PRN!$B$2:$F$2,0)),"")</f>
        <v/>
      </c>
      <c r="V54" s="70" t="str">
        <f ca="1">IFERROR(INDEX(PRN!$B$2:$F$1048576,(MATCH('Procurement Analysis P-M-Q'!$U$2,PRN!$C$2:$C$1048576,0)+$T54-1),MATCH(V$4,PRN!$B$2:$F$2,0)),"")</f>
        <v/>
      </c>
      <c r="W54" s="70" t="str">
        <f ca="1">IFERROR(INDEX(PRN!$B$2:$F$1048576,(MATCH('Procurement Analysis P-M-Q'!$U$2,PRN!$C$2:$C$1048576,0)+$T54-1),MATCH(W$4,PRN!$B$2:$F$2,0)),"")</f>
        <v/>
      </c>
    </row>
    <row r="55" spans="5:23" ht="15.75" x14ac:dyDescent="0.25">
      <c r="E55" s="69" t="str">
        <f ca="1">IF(E54&lt;COUNTIF(PRN!C$4:C$999999,F$2),(E54+1),"")</f>
        <v/>
      </c>
      <c r="F55" s="70" t="str">
        <f ca="1">IFERROR(INDEX(PRN!$B$2:$F$1048576,(MATCH('Procurement Analysis P-M-Q'!$F$2,PRN!$C$2:$C$1048576,0)+$E55-1),MATCH(F$4,PRN!$B$2:$F$2,0)),"")</f>
        <v/>
      </c>
      <c r="G55" s="70" t="str">
        <f ca="1">IFERROR(INDEX(PRN!$B$2:$F$1048576,(MATCH('Procurement Analysis P-M-Q'!$F$2,PRN!$C$2:$C$1048576,0)+$E55-1),MATCH(G$4,PRN!$B$2:$F$2,0)),"")</f>
        <v/>
      </c>
      <c r="H55" s="71" t="str">
        <f ca="1">IFERROR(INDEX(PRN!$B$2:$F$1048576,(MATCH('Procurement Analysis P-M-Q'!$F$2,PRN!$C$2:$C$1048576,0)+$E55-1),MATCH(H$4,PRN!$B$2:$F$2,0)),"")</f>
        <v/>
      </c>
      <c r="J55" s="69" t="str">
        <f ca="1">IF(J54&lt;COUNTIF(PRN!C$4:C$999999,K$2),(J54+1),"")</f>
        <v/>
      </c>
      <c r="K55" s="70" t="str">
        <f ca="1">IFERROR(INDEX(PRN!$B$2:$F$1048576,(MATCH('Procurement Analysis P-M-Q'!$K$2,PRN!$C$2:$C$1048576,0)+$J55-1),MATCH(K$4,PRN!$B$2:$F$2,0)),"")</f>
        <v/>
      </c>
      <c r="L55" s="70" t="str">
        <f ca="1">IFERROR(INDEX(PRN!$B$2:$F$1048576,(MATCH('Procurement Analysis P-M-Q'!$K$2,PRN!$C$2:$C$1048576,0)+$J55-1),MATCH(L$4,PRN!$B$2:$F$2,0)),"")</f>
        <v/>
      </c>
      <c r="M55" s="71" t="str">
        <f ca="1">IFERROR(INDEX(PRN!$B$2:$F$1048576,(MATCH('Procurement Analysis P-M-Q'!$K$2,PRN!$C$2:$C$1048576,0)+$J55-1),MATCH(M$4,PRN!$B$2:$F$2,0)),"")</f>
        <v/>
      </c>
      <c r="O55" s="69" t="str">
        <f ca="1">IF(O54&lt;COUNTIF(PRN!C$4:C$999999,P$2),(O54+1),"")</f>
        <v/>
      </c>
      <c r="P55" s="70" t="str">
        <f ca="1">IFERROR(INDEX(PRN!$B$2:$F$1048576,(MATCH('Procurement Analysis P-M-Q'!$P$2,PRN!$C$2:$C$1048576,0)+$O55-1),MATCH(P$4,PRN!$B$2:$F$2,0)),"")</f>
        <v/>
      </c>
      <c r="Q55" s="70" t="str">
        <f ca="1">IFERROR(INDEX(PRN!$B$2:$F$1048576,(MATCH('Procurement Analysis P-M-Q'!$P$2,PRN!$C$2:$C$1048576,0)+$O55-1),MATCH(Q$4,PRN!$B$2:$F$2,0)),"")</f>
        <v/>
      </c>
      <c r="R55" s="71" t="str">
        <f ca="1">IFERROR(INDEX(PRN!$B$2:$F$1048576,(MATCH('Procurement Analysis P-M-Q'!$P$2,PRN!$C$2:$C$1048576,0)+$O55-1),MATCH(R$4,PRN!$B$2:$F$2,0)),"")</f>
        <v/>
      </c>
      <c r="T55" s="69" t="str">
        <f ca="1">IF(T54&lt;COUNTIF(PRN!H$4:H$999999,U$2),(T54+1),"")</f>
        <v/>
      </c>
      <c r="U55" s="70" t="str">
        <f ca="1">IFERROR(INDEX(PRN!$B$2:$F$1048576,(MATCH('Procurement Analysis P-M-Q'!$U$2,PRN!$C$2:$C$1048576,0)+$T55-1),MATCH(U$4,PRN!$B$2:$F$2,0)),"")</f>
        <v/>
      </c>
      <c r="V55" s="70" t="str">
        <f ca="1">IFERROR(INDEX(PRN!$B$2:$F$1048576,(MATCH('Procurement Analysis P-M-Q'!$U$2,PRN!$C$2:$C$1048576,0)+$T55-1),MATCH(V$4,PRN!$B$2:$F$2,0)),"")</f>
        <v/>
      </c>
      <c r="W55" s="70" t="str">
        <f ca="1">IFERROR(INDEX(PRN!$B$2:$F$1048576,(MATCH('Procurement Analysis P-M-Q'!$U$2,PRN!$C$2:$C$1048576,0)+$T55-1),MATCH(W$4,PRN!$B$2:$F$2,0)),"")</f>
        <v/>
      </c>
    </row>
    <row r="56" spans="5:23" ht="15.75" x14ac:dyDescent="0.25">
      <c r="E56" s="69" t="str">
        <f ca="1">IF(E55&lt;COUNTIF(PRN!C$4:C$999999,F$2),(E55+1),"")</f>
        <v/>
      </c>
      <c r="F56" s="70" t="str">
        <f ca="1">IFERROR(INDEX(PRN!$B$2:$F$1048576,(MATCH('Procurement Analysis P-M-Q'!$F$2,PRN!$C$2:$C$1048576,0)+$E56-1),MATCH(F$4,PRN!$B$2:$F$2,0)),"")</f>
        <v/>
      </c>
      <c r="G56" s="70" t="str">
        <f ca="1">IFERROR(INDEX(PRN!$B$2:$F$1048576,(MATCH('Procurement Analysis P-M-Q'!$F$2,PRN!$C$2:$C$1048576,0)+$E56-1),MATCH(G$4,PRN!$B$2:$F$2,0)),"")</f>
        <v/>
      </c>
      <c r="H56" s="71" t="str">
        <f ca="1">IFERROR(INDEX(PRN!$B$2:$F$1048576,(MATCH('Procurement Analysis P-M-Q'!$F$2,PRN!$C$2:$C$1048576,0)+$E56-1),MATCH(H$4,PRN!$B$2:$F$2,0)),"")</f>
        <v/>
      </c>
      <c r="J56" s="69" t="str">
        <f ca="1">IF(J55&lt;COUNTIF(PRN!C$4:C$999999,K$2),(J55+1),"")</f>
        <v/>
      </c>
      <c r="K56" s="70" t="str">
        <f ca="1">IFERROR(INDEX(PRN!$B$2:$F$1048576,(MATCH('Procurement Analysis P-M-Q'!$K$2,PRN!$C$2:$C$1048576,0)+$J56-1),MATCH(K$4,PRN!$B$2:$F$2,0)),"")</f>
        <v/>
      </c>
      <c r="L56" s="70" t="str">
        <f ca="1">IFERROR(INDEX(PRN!$B$2:$F$1048576,(MATCH('Procurement Analysis P-M-Q'!$K$2,PRN!$C$2:$C$1048576,0)+$J56-1),MATCH(L$4,PRN!$B$2:$F$2,0)),"")</f>
        <v/>
      </c>
      <c r="M56" s="71" t="str">
        <f ca="1">IFERROR(INDEX(PRN!$B$2:$F$1048576,(MATCH('Procurement Analysis P-M-Q'!$K$2,PRN!$C$2:$C$1048576,0)+$J56-1),MATCH(M$4,PRN!$B$2:$F$2,0)),"")</f>
        <v/>
      </c>
      <c r="O56" s="69" t="str">
        <f ca="1">IF(O55&lt;COUNTIF(PRN!C$4:C$999999,P$2),(O55+1),"")</f>
        <v/>
      </c>
      <c r="P56" s="70" t="str">
        <f ca="1">IFERROR(INDEX(PRN!$B$2:$F$1048576,(MATCH('Procurement Analysis P-M-Q'!$P$2,PRN!$C$2:$C$1048576,0)+$O56-1),MATCH(P$4,PRN!$B$2:$F$2,0)),"")</f>
        <v/>
      </c>
      <c r="Q56" s="70" t="str">
        <f ca="1">IFERROR(INDEX(PRN!$B$2:$F$1048576,(MATCH('Procurement Analysis P-M-Q'!$P$2,PRN!$C$2:$C$1048576,0)+$O56-1),MATCH(Q$4,PRN!$B$2:$F$2,0)),"")</f>
        <v/>
      </c>
      <c r="R56" s="71" t="str">
        <f ca="1">IFERROR(INDEX(PRN!$B$2:$F$1048576,(MATCH('Procurement Analysis P-M-Q'!$P$2,PRN!$C$2:$C$1048576,0)+$O56-1),MATCH(R$4,PRN!$B$2:$F$2,0)),"")</f>
        <v/>
      </c>
      <c r="T56" s="69" t="str">
        <f ca="1">IF(T55&lt;COUNTIF(PRN!H$4:H$999999,U$2),(T55+1),"")</f>
        <v/>
      </c>
      <c r="U56" s="70" t="str">
        <f ca="1">IFERROR(INDEX(PRN!$B$2:$F$1048576,(MATCH('Procurement Analysis P-M-Q'!$U$2,PRN!$C$2:$C$1048576,0)+$T56-1),MATCH(U$4,PRN!$B$2:$F$2,0)),"")</f>
        <v/>
      </c>
      <c r="V56" s="70" t="str">
        <f ca="1">IFERROR(INDEX(PRN!$B$2:$F$1048576,(MATCH('Procurement Analysis P-M-Q'!$U$2,PRN!$C$2:$C$1048576,0)+$T56-1),MATCH(V$4,PRN!$B$2:$F$2,0)),"")</f>
        <v/>
      </c>
      <c r="W56" s="70" t="str">
        <f ca="1">IFERROR(INDEX(PRN!$B$2:$F$1048576,(MATCH('Procurement Analysis P-M-Q'!$U$2,PRN!$C$2:$C$1048576,0)+$T56-1),MATCH(W$4,PRN!$B$2:$F$2,0)),"")</f>
        <v/>
      </c>
    </row>
    <row r="57" spans="5:23" ht="15.75" x14ac:dyDescent="0.25">
      <c r="E57" s="69" t="str">
        <f ca="1">IF(E56&lt;COUNTIF(PRN!C$4:C$999999,F$2),(E56+1),"")</f>
        <v/>
      </c>
      <c r="F57" s="70" t="str">
        <f ca="1">IFERROR(INDEX(PRN!$B$2:$F$1048576,(MATCH('Procurement Analysis P-M-Q'!$F$2,PRN!$C$2:$C$1048576,0)+$E57-1),MATCH(F$4,PRN!$B$2:$F$2,0)),"")</f>
        <v/>
      </c>
      <c r="G57" s="70" t="str">
        <f ca="1">IFERROR(INDEX(PRN!$B$2:$F$1048576,(MATCH('Procurement Analysis P-M-Q'!$F$2,PRN!$C$2:$C$1048576,0)+$E57-1),MATCH(G$4,PRN!$B$2:$F$2,0)),"")</f>
        <v/>
      </c>
      <c r="H57" s="71" t="str">
        <f ca="1">IFERROR(INDEX(PRN!$B$2:$F$1048576,(MATCH('Procurement Analysis P-M-Q'!$F$2,PRN!$C$2:$C$1048576,0)+$E57-1),MATCH(H$4,PRN!$B$2:$F$2,0)),"")</f>
        <v/>
      </c>
      <c r="J57" s="69" t="str">
        <f ca="1">IF(J56&lt;COUNTIF(PRN!C$4:C$999999,K$2),(J56+1),"")</f>
        <v/>
      </c>
      <c r="K57" s="70" t="str">
        <f ca="1">IFERROR(INDEX(PRN!$B$2:$F$1048576,(MATCH('Procurement Analysis P-M-Q'!$K$2,PRN!$C$2:$C$1048576,0)+$J57-1),MATCH(K$4,PRN!$B$2:$F$2,0)),"")</f>
        <v/>
      </c>
      <c r="L57" s="70" t="str">
        <f ca="1">IFERROR(INDEX(PRN!$B$2:$F$1048576,(MATCH('Procurement Analysis P-M-Q'!$K$2,PRN!$C$2:$C$1048576,0)+$J57-1),MATCH(L$4,PRN!$B$2:$F$2,0)),"")</f>
        <v/>
      </c>
      <c r="M57" s="71" t="str">
        <f ca="1">IFERROR(INDEX(PRN!$B$2:$F$1048576,(MATCH('Procurement Analysis P-M-Q'!$K$2,PRN!$C$2:$C$1048576,0)+$J57-1),MATCH(M$4,PRN!$B$2:$F$2,0)),"")</f>
        <v/>
      </c>
      <c r="O57" s="69" t="str">
        <f ca="1">IF(O56&lt;COUNTIF(PRN!C$4:C$999999,P$2),(O56+1),"")</f>
        <v/>
      </c>
      <c r="P57" s="70" t="str">
        <f ca="1">IFERROR(INDEX(PRN!$B$2:$F$1048576,(MATCH('Procurement Analysis P-M-Q'!$P$2,PRN!$C$2:$C$1048576,0)+$O57-1),MATCH(P$4,PRN!$B$2:$F$2,0)),"")</f>
        <v/>
      </c>
      <c r="Q57" s="70" t="str">
        <f ca="1">IFERROR(INDEX(PRN!$B$2:$F$1048576,(MATCH('Procurement Analysis P-M-Q'!$P$2,PRN!$C$2:$C$1048576,0)+$O57-1),MATCH(Q$4,PRN!$B$2:$F$2,0)),"")</f>
        <v/>
      </c>
      <c r="R57" s="71" t="str">
        <f ca="1">IFERROR(INDEX(PRN!$B$2:$F$1048576,(MATCH('Procurement Analysis P-M-Q'!$P$2,PRN!$C$2:$C$1048576,0)+$O57-1),MATCH(R$4,PRN!$B$2:$F$2,0)),"")</f>
        <v/>
      </c>
      <c r="T57" s="69" t="str">
        <f ca="1">IF(T56&lt;COUNTIF(PRN!H$4:H$999999,U$2),(T56+1),"")</f>
        <v/>
      </c>
      <c r="U57" s="70" t="str">
        <f ca="1">IFERROR(INDEX(PRN!$B$2:$F$1048576,(MATCH('Procurement Analysis P-M-Q'!$U$2,PRN!$C$2:$C$1048576,0)+$T57-1),MATCH(U$4,PRN!$B$2:$F$2,0)),"")</f>
        <v/>
      </c>
      <c r="V57" s="70" t="str">
        <f ca="1">IFERROR(INDEX(PRN!$B$2:$F$1048576,(MATCH('Procurement Analysis P-M-Q'!$U$2,PRN!$C$2:$C$1048576,0)+$T57-1),MATCH(V$4,PRN!$B$2:$F$2,0)),"")</f>
        <v/>
      </c>
      <c r="W57" s="70" t="str">
        <f ca="1">IFERROR(INDEX(PRN!$B$2:$F$1048576,(MATCH('Procurement Analysis P-M-Q'!$U$2,PRN!$C$2:$C$1048576,0)+$T57-1),MATCH(W$4,PRN!$B$2:$F$2,0)),"")</f>
        <v/>
      </c>
    </row>
    <row r="58" spans="5:23" ht="15.75" x14ac:dyDescent="0.25">
      <c r="E58" s="69" t="str">
        <f ca="1">IF(E57&lt;COUNTIF(PRN!C$4:C$999999,F$2),(E57+1),"")</f>
        <v/>
      </c>
      <c r="F58" s="70" t="str">
        <f ca="1">IFERROR(INDEX(PRN!$B$2:$F$1048576,(MATCH('Procurement Analysis P-M-Q'!$F$2,PRN!$C$2:$C$1048576,0)+$E58-1),MATCH(F$4,PRN!$B$2:$F$2,0)),"")</f>
        <v/>
      </c>
      <c r="G58" s="70" t="str">
        <f ca="1">IFERROR(INDEX(PRN!$B$2:$F$1048576,(MATCH('Procurement Analysis P-M-Q'!$F$2,PRN!$C$2:$C$1048576,0)+$E58-1),MATCH(G$4,PRN!$B$2:$F$2,0)),"")</f>
        <v/>
      </c>
      <c r="H58" s="71" t="str">
        <f ca="1">IFERROR(INDEX(PRN!$B$2:$F$1048576,(MATCH('Procurement Analysis P-M-Q'!$F$2,PRN!$C$2:$C$1048576,0)+$E58-1),MATCH(H$4,PRN!$B$2:$F$2,0)),"")</f>
        <v/>
      </c>
      <c r="J58" s="69" t="str">
        <f ca="1">IF(J57&lt;COUNTIF(PRN!C$4:C$999999,K$2),(J57+1),"")</f>
        <v/>
      </c>
      <c r="K58" s="70" t="str">
        <f ca="1">IFERROR(INDEX(PRN!$B$2:$F$1048576,(MATCH('Procurement Analysis P-M-Q'!$K$2,PRN!$C$2:$C$1048576,0)+$J58-1),MATCH(K$4,PRN!$B$2:$F$2,0)),"")</f>
        <v/>
      </c>
      <c r="L58" s="70" t="str">
        <f ca="1">IFERROR(INDEX(PRN!$B$2:$F$1048576,(MATCH('Procurement Analysis P-M-Q'!$K$2,PRN!$C$2:$C$1048576,0)+$J58-1),MATCH(L$4,PRN!$B$2:$F$2,0)),"")</f>
        <v/>
      </c>
      <c r="M58" s="71" t="str">
        <f ca="1">IFERROR(INDEX(PRN!$B$2:$F$1048576,(MATCH('Procurement Analysis P-M-Q'!$K$2,PRN!$C$2:$C$1048576,0)+$J58-1),MATCH(M$4,PRN!$B$2:$F$2,0)),"")</f>
        <v/>
      </c>
      <c r="O58" s="69" t="str">
        <f ca="1">IF(O57&lt;COUNTIF(PRN!C$4:C$999999,P$2),(O57+1),"")</f>
        <v/>
      </c>
      <c r="P58" s="70" t="str">
        <f ca="1">IFERROR(INDEX(PRN!$B$2:$F$1048576,(MATCH('Procurement Analysis P-M-Q'!$P$2,PRN!$C$2:$C$1048576,0)+$O58-1),MATCH(P$4,PRN!$B$2:$F$2,0)),"")</f>
        <v/>
      </c>
      <c r="Q58" s="70" t="str">
        <f ca="1">IFERROR(INDEX(PRN!$B$2:$F$1048576,(MATCH('Procurement Analysis P-M-Q'!$P$2,PRN!$C$2:$C$1048576,0)+$O58-1),MATCH(Q$4,PRN!$B$2:$F$2,0)),"")</f>
        <v/>
      </c>
      <c r="R58" s="71" t="str">
        <f ca="1">IFERROR(INDEX(PRN!$B$2:$F$1048576,(MATCH('Procurement Analysis P-M-Q'!$P$2,PRN!$C$2:$C$1048576,0)+$O58-1),MATCH(R$4,PRN!$B$2:$F$2,0)),"")</f>
        <v/>
      </c>
      <c r="T58" s="69" t="str">
        <f ca="1">IF(T57&lt;COUNTIF(PRN!H$4:H$999999,U$2),(T57+1),"")</f>
        <v/>
      </c>
      <c r="U58" s="70" t="str">
        <f ca="1">IFERROR(INDEX(PRN!$B$2:$F$1048576,(MATCH('Procurement Analysis P-M-Q'!$U$2,PRN!$C$2:$C$1048576,0)+$T58-1),MATCH(U$4,PRN!$B$2:$F$2,0)),"")</f>
        <v/>
      </c>
      <c r="V58" s="70" t="str">
        <f ca="1">IFERROR(INDEX(PRN!$B$2:$F$1048576,(MATCH('Procurement Analysis P-M-Q'!$U$2,PRN!$C$2:$C$1048576,0)+$T58-1),MATCH(V$4,PRN!$B$2:$F$2,0)),"")</f>
        <v/>
      </c>
      <c r="W58" s="70" t="str">
        <f ca="1">IFERROR(INDEX(PRN!$B$2:$F$1048576,(MATCH('Procurement Analysis P-M-Q'!$U$2,PRN!$C$2:$C$1048576,0)+$T58-1),MATCH(W$4,PRN!$B$2:$F$2,0)),"")</f>
        <v/>
      </c>
    </row>
    <row r="59" spans="5:23" ht="15.75" x14ac:dyDescent="0.25">
      <c r="E59" s="69" t="str">
        <f ca="1">IF(E58&lt;COUNTIF(PRN!C$4:C$999999,F$2),(E58+1),"")</f>
        <v/>
      </c>
      <c r="F59" s="70" t="str">
        <f ca="1">IFERROR(INDEX(PRN!$B$2:$F$1048576,(MATCH('Procurement Analysis P-M-Q'!$F$2,PRN!$C$2:$C$1048576,0)+$E59-1),MATCH(F$4,PRN!$B$2:$F$2,0)),"")</f>
        <v/>
      </c>
      <c r="G59" s="70" t="str">
        <f ca="1">IFERROR(INDEX(PRN!$B$2:$F$1048576,(MATCH('Procurement Analysis P-M-Q'!$F$2,PRN!$C$2:$C$1048576,0)+$E59-1),MATCH(G$4,PRN!$B$2:$F$2,0)),"")</f>
        <v/>
      </c>
      <c r="H59" s="71" t="str">
        <f ca="1">IFERROR(INDEX(PRN!$B$2:$F$1048576,(MATCH('Procurement Analysis P-M-Q'!$F$2,PRN!$C$2:$C$1048576,0)+$E59-1),MATCH(H$4,PRN!$B$2:$F$2,0)),"")</f>
        <v/>
      </c>
      <c r="J59" s="69" t="str">
        <f ca="1">IF(J58&lt;COUNTIF(PRN!C$4:C$999999,K$2),(J58+1),"")</f>
        <v/>
      </c>
      <c r="K59" s="70" t="str">
        <f ca="1">IFERROR(INDEX(PRN!$B$2:$F$1048576,(MATCH('Procurement Analysis P-M-Q'!$K$2,PRN!$C$2:$C$1048576,0)+$J59-1),MATCH(K$4,PRN!$B$2:$F$2,0)),"")</f>
        <v/>
      </c>
      <c r="L59" s="70" t="str">
        <f ca="1">IFERROR(INDEX(PRN!$B$2:$F$1048576,(MATCH('Procurement Analysis P-M-Q'!$K$2,PRN!$C$2:$C$1048576,0)+$J59-1),MATCH(L$4,PRN!$B$2:$F$2,0)),"")</f>
        <v/>
      </c>
      <c r="M59" s="71" t="str">
        <f ca="1">IFERROR(INDEX(PRN!$B$2:$F$1048576,(MATCH('Procurement Analysis P-M-Q'!$K$2,PRN!$C$2:$C$1048576,0)+$J59-1),MATCH(M$4,PRN!$B$2:$F$2,0)),"")</f>
        <v/>
      </c>
      <c r="O59" s="69" t="str">
        <f ca="1">IF(O58&lt;COUNTIF(PRN!C$4:C$999999,P$2),(O58+1),"")</f>
        <v/>
      </c>
      <c r="P59" s="70" t="str">
        <f ca="1">IFERROR(INDEX(PRN!$B$2:$F$1048576,(MATCH('Procurement Analysis P-M-Q'!$P$2,PRN!$C$2:$C$1048576,0)+$O59-1),MATCH(P$4,PRN!$B$2:$F$2,0)),"")</f>
        <v/>
      </c>
      <c r="Q59" s="70" t="str">
        <f ca="1">IFERROR(INDEX(PRN!$B$2:$F$1048576,(MATCH('Procurement Analysis P-M-Q'!$P$2,PRN!$C$2:$C$1048576,0)+$O59-1),MATCH(Q$4,PRN!$B$2:$F$2,0)),"")</f>
        <v/>
      </c>
      <c r="R59" s="71" t="str">
        <f ca="1">IFERROR(INDEX(PRN!$B$2:$F$1048576,(MATCH('Procurement Analysis P-M-Q'!$P$2,PRN!$C$2:$C$1048576,0)+$O59-1),MATCH(R$4,PRN!$B$2:$F$2,0)),"")</f>
        <v/>
      </c>
      <c r="T59" s="69" t="str">
        <f ca="1">IF(T58&lt;COUNTIF(PRN!H$4:H$999999,U$2),(T58+1),"")</f>
        <v/>
      </c>
      <c r="U59" s="70" t="str">
        <f ca="1">IFERROR(INDEX(PRN!$B$2:$F$1048576,(MATCH('Procurement Analysis P-M-Q'!$U$2,PRN!$C$2:$C$1048576,0)+$T59-1),MATCH(U$4,PRN!$B$2:$F$2,0)),"")</f>
        <v/>
      </c>
      <c r="V59" s="70" t="str">
        <f ca="1">IFERROR(INDEX(PRN!$B$2:$F$1048576,(MATCH('Procurement Analysis P-M-Q'!$U$2,PRN!$C$2:$C$1048576,0)+$T59-1),MATCH(V$4,PRN!$B$2:$F$2,0)),"")</f>
        <v/>
      </c>
      <c r="W59" s="70" t="str">
        <f ca="1">IFERROR(INDEX(PRN!$B$2:$F$1048576,(MATCH('Procurement Analysis P-M-Q'!$U$2,PRN!$C$2:$C$1048576,0)+$T59-1),MATCH(W$4,PRN!$B$2:$F$2,0)),"")</f>
        <v/>
      </c>
    </row>
    <row r="60" spans="5:23" ht="15.75" x14ac:dyDescent="0.25">
      <c r="E60" s="69" t="str">
        <f ca="1">IF(E59&lt;COUNTIF(PRN!C$4:C$999999,F$2),(E59+1),"")</f>
        <v/>
      </c>
      <c r="F60" s="70" t="str">
        <f ca="1">IFERROR(INDEX(PRN!$B$2:$F$1048576,(MATCH('Procurement Analysis P-M-Q'!$F$2,PRN!$C$2:$C$1048576,0)+$E60-1),MATCH(F$4,PRN!$B$2:$F$2,0)),"")</f>
        <v/>
      </c>
      <c r="G60" s="70" t="str">
        <f ca="1">IFERROR(INDEX(PRN!$B$2:$F$1048576,(MATCH('Procurement Analysis P-M-Q'!$F$2,PRN!$C$2:$C$1048576,0)+$E60-1),MATCH(G$4,PRN!$B$2:$F$2,0)),"")</f>
        <v/>
      </c>
      <c r="H60" s="71" t="str">
        <f ca="1">IFERROR(INDEX(PRN!$B$2:$F$1048576,(MATCH('Procurement Analysis P-M-Q'!$F$2,PRN!$C$2:$C$1048576,0)+$E60-1),MATCH(H$4,PRN!$B$2:$F$2,0)),"")</f>
        <v/>
      </c>
      <c r="J60" s="69" t="str">
        <f ca="1">IF(J59&lt;COUNTIF(PRN!C$4:C$999999,K$2),(J59+1),"")</f>
        <v/>
      </c>
      <c r="K60" s="70" t="str">
        <f ca="1">IFERROR(INDEX(PRN!$B$2:$F$1048576,(MATCH('Procurement Analysis P-M-Q'!$K$2,PRN!$C$2:$C$1048576,0)+$J60-1),MATCH(K$4,PRN!$B$2:$F$2,0)),"")</f>
        <v/>
      </c>
      <c r="L60" s="70" t="str">
        <f ca="1">IFERROR(INDEX(PRN!$B$2:$F$1048576,(MATCH('Procurement Analysis P-M-Q'!$K$2,PRN!$C$2:$C$1048576,0)+$J60-1),MATCH(L$4,PRN!$B$2:$F$2,0)),"")</f>
        <v/>
      </c>
      <c r="M60" s="71" t="str">
        <f ca="1">IFERROR(INDEX(PRN!$B$2:$F$1048576,(MATCH('Procurement Analysis P-M-Q'!$K$2,PRN!$C$2:$C$1048576,0)+$J60-1),MATCH(M$4,PRN!$B$2:$F$2,0)),"")</f>
        <v/>
      </c>
      <c r="O60" s="69" t="str">
        <f ca="1">IF(O59&lt;COUNTIF(PRN!C$4:C$999999,P$2),(O59+1),"")</f>
        <v/>
      </c>
      <c r="P60" s="70" t="str">
        <f ca="1">IFERROR(INDEX(PRN!$B$2:$F$1048576,(MATCH('Procurement Analysis P-M-Q'!$P$2,PRN!$C$2:$C$1048576,0)+$O60-1),MATCH(P$4,PRN!$B$2:$F$2,0)),"")</f>
        <v/>
      </c>
      <c r="Q60" s="70" t="str">
        <f ca="1">IFERROR(INDEX(PRN!$B$2:$F$1048576,(MATCH('Procurement Analysis P-M-Q'!$P$2,PRN!$C$2:$C$1048576,0)+$O60-1),MATCH(Q$4,PRN!$B$2:$F$2,0)),"")</f>
        <v/>
      </c>
      <c r="R60" s="71" t="str">
        <f ca="1">IFERROR(INDEX(PRN!$B$2:$F$1048576,(MATCH('Procurement Analysis P-M-Q'!$P$2,PRN!$C$2:$C$1048576,0)+$O60-1),MATCH(R$4,PRN!$B$2:$F$2,0)),"")</f>
        <v/>
      </c>
      <c r="T60" s="69" t="str">
        <f ca="1">IF(T59&lt;COUNTIF(PRN!H$4:H$999999,U$2),(T59+1),"")</f>
        <v/>
      </c>
      <c r="U60" s="70" t="str">
        <f ca="1">IFERROR(INDEX(PRN!$B$2:$F$1048576,(MATCH('Procurement Analysis P-M-Q'!$U$2,PRN!$C$2:$C$1048576,0)+$T60-1),MATCH(U$4,PRN!$B$2:$F$2,0)),"")</f>
        <v/>
      </c>
      <c r="V60" s="70" t="str">
        <f ca="1">IFERROR(INDEX(PRN!$B$2:$F$1048576,(MATCH('Procurement Analysis P-M-Q'!$U$2,PRN!$C$2:$C$1048576,0)+$T60-1),MATCH(V$4,PRN!$B$2:$F$2,0)),"")</f>
        <v/>
      </c>
      <c r="W60" s="70" t="str">
        <f ca="1">IFERROR(INDEX(PRN!$B$2:$F$1048576,(MATCH('Procurement Analysis P-M-Q'!$U$2,PRN!$C$2:$C$1048576,0)+$T60-1),MATCH(W$4,PRN!$B$2:$F$2,0)),"")</f>
        <v/>
      </c>
    </row>
    <row r="61" spans="5:23" ht="15.75" x14ac:dyDescent="0.25">
      <c r="E61" s="69" t="str">
        <f ca="1">IF(E60&lt;COUNTIF(PRN!C$4:C$999999,F$2),(E60+1),"")</f>
        <v/>
      </c>
      <c r="F61" s="70" t="str">
        <f ca="1">IFERROR(INDEX(PRN!$B$2:$F$1048576,(MATCH('Procurement Analysis P-M-Q'!$F$2,PRN!$C$2:$C$1048576,0)+$E61-1),MATCH(F$4,PRN!$B$2:$F$2,0)),"")</f>
        <v/>
      </c>
      <c r="G61" s="70" t="str">
        <f ca="1">IFERROR(INDEX(PRN!$B$2:$F$1048576,(MATCH('Procurement Analysis P-M-Q'!$F$2,PRN!$C$2:$C$1048576,0)+$E61-1),MATCH(G$4,PRN!$B$2:$F$2,0)),"")</f>
        <v/>
      </c>
      <c r="H61" s="71" t="str">
        <f ca="1">IFERROR(INDEX(PRN!$B$2:$F$1048576,(MATCH('Procurement Analysis P-M-Q'!$F$2,PRN!$C$2:$C$1048576,0)+$E61-1),MATCH(H$4,PRN!$B$2:$F$2,0)),"")</f>
        <v/>
      </c>
      <c r="J61" s="69" t="str">
        <f ca="1">IF(J60&lt;COUNTIF(PRN!C$4:C$999999,K$2),(J60+1),"")</f>
        <v/>
      </c>
      <c r="K61" s="70" t="str">
        <f ca="1">IFERROR(INDEX(PRN!$B$2:$F$1048576,(MATCH('Procurement Analysis P-M-Q'!$K$2,PRN!$C$2:$C$1048576,0)+$J61-1),MATCH(K$4,PRN!$B$2:$F$2,0)),"")</f>
        <v/>
      </c>
      <c r="L61" s="70" t="str">
        <f ca="1">IFERROR(INDEX(PRN!$B$2:$F$1048576,(MATCH('Procurement Analysis P-M-Q'!$K$2,PRN!$C$2:$C$1048576,0)+$J61-1),MATCH(L$4,PRN!$B$2:$F$2,0)),"")</f>
        <v/>
      </c>
      <c r="M61" s="71" t="str">
        <f ca="1">IFERROR(INDEX(PRN!$B$2:$F$1048576,(MATCH('Procurement Analysis P-M-Q'!$K$2,PRN!$C$2:$C$1048576,0)+$J61-1),MATCH(M$4,PRN!$B$2:$F$2,0)),"")</f>
        <v/>
      </c>
      <c r="O61" s="69" t="str">
        <f ca="1">IF(O60&lt;COUNTIF(PRN!C$4:C$999999,P$2),(O60+1),"")</f>
        <v/>
      </c>
      <c r="P61" s="70" t="str">
        <f ca="1">IFERROR(INDEX(PRN!$B$2:$F$1048576,(MATCH('Procurement Analysis P-M-Q'!$P$2,PRN!$C$2:$C$1048576,0)+$O61-1),MATCH(P$4,PRN!$B$2:$F$2,0)),"")</f>
        <v/>
      </c>
      <c r="Q61" s="70" t="str">
        <f ca="1">IFERROR(INDEX(PRN!$B$2:$F$1048576,(MATCH('Procurement Analysis P-M-Q'!$P$2,PRN!$C$2:$C$1048576,0)+$O61-1),MATCH(Q$4,PRN!$B$2:$F$2,0)),"")</f>
        <v/>
      </c>
      <c r="R61" s="71" t="str">
        <f ca="1">IFERROR(INDEX(PRN!$B$2:$F$1048576,(MATCH('Procurement Analysis P-M-Q'!$P$2,PRN!$C$2:$C$1048576,0)+$O61-1),MATCH(R$4,PRN!$B$2:$F$2,0)),"")</f>
        <v/>
      </c>
      <c r="T61" s="69" t="str">
        <f ca="1">IF(T60&lt;COUNTIF(PRN!H$4:H$999999,U$2),(T60+1),"")</f>
        <v/>
      </c>
      <c r="U61" s="70" t="str">
        <f ca="1">IFERROR(INDEX(PRN!$B$2:$F$1048576,(MATCH('Procurement Analysis P-M-Q'!$U$2,PRN!$C$2:$C$1048576,0)+$T61-1),MATCH(U$4,PRN!$B$2:$F$2,0)),"")</f>
        <v/>
      </c>
      <c r="V61" s="70" t="str">
        <f ca="1">IFERROR(INDEX(PRN!$B$2:$F$1048576,(MATCH('Procurement Analysis P-M-Q'!$U$2,PRN!$C$2:$C$1048576,0)+$T61-1),MATCH(V$4,PRN!$B$2:$F$2,0)),"")</f>
        <v/>
      </c>
      <c r="W61" s="70" t="str">
        <f ca="1">IFERROR(INDEX(PRN!$B$2:$F$1048576,(MATCH('Procurement Analysis P-M-Q'!$U$2,PRN!$C$2:$C$1048576,0)+$T61-1),MATCH(W$4,PRN!$B$2:$F$2,0)),"")</f>
        <v/>
      </c>
    </row>
    <row r="62" spans="5:23" ht="15.75" x14ac:dyDescent="0.25">
      <c r="E62" s="69" t="str">
        <f ca="1">IF(E61&lt;COUNTIF(PRN!C$4:C$999999,F$2),(E61+1),"")</f>
        <v/>
      </c>
      <c r="F62" s="70" t="str">
        <f ca="1">IFERROR(INDEX(PRN!$B$2:$F$1048576,(MATCH('Procurement Analysis P-M-Q'!$F$2,PRN!$C$2:$C$1048576,0)+$E62-1),MATCH(F$4,PRN!$B$2:$F$2,0)),"")</f>
        <v/>
      </c>
      <c r="G62" s="70" t="str">
        <f ca="1">IFERROR(INDEX(PRN!$B$2:$F$1048576,(MATCH('Procurement Analysis P-M-Q'!$F$2,PRN!$C$2:$C$1048576,0)+$E62-1),MATCH(G$4,PRN!$B$2:$F$2,0)),"")</f>
        <v/>
      </c>
      <c r="H62" s="71" t="str">
        <f ca="1">IFERROR(INDEX(PRN!$B$2:$F$1048576,(MATCH('Procurement Analysis P-M-Q'!$F$2,PRN!$C$2:$C$1048576,0)+$E62-1),MATCH(H$4,PRN!$B$2:$F$2,0)),"")</f>
        <v/>
      </c>
      <c r="J62" s="69" t="str">
        <f ca="1">IF(J61&lt;COUNTIF(PRN!C$4:C$999999,K$2),(J61+1),"")</f>
        <v/>
      </c>
      <c r="K62" s="70" t="str">
        <f ca="1">IFERROR(INDEX(PRN!$B$2:$F$1048576,(MATCH('Procurement Analysis P-M-Q'!$K$2,PRN!$C$2:$C$1048576,0)+$J62-1),MATCH(K$4,PRN!$B$2:$F$2,0)),"")</f>
        <v/>
      </c>
      <c r="L62" s="70" t="str">
        <f ca="1">IFERROR(INDEX(PRN!$B$2:$F$1048576,(MATCH('Procurement Analysis P-M-Q'!$K$2,PRN!$C$2:$C$1048576,0)+$J62-1),MATCH(L$4,PRN!$B$2:$F$2,0)),"")</f>
        <v/>
      </c>
      <c r="M62" s="71" t="str">
        <f ca="1">IFERROR(INDEX(PRN!$B$2:$F$1048576,(MATCH('Procurement Analysis P-M-Q'!$K$2,PRN!$C$2:$C$1048576,0)+$J62-1),MATCH(M$4,PRN!$B$2:$F$2,0)),"")</f>
        <v/>
      </c>
      <c r="O62" s="69" t="str">
        <f ca="1">IF(O61&lt;COUNTIF(PRN!C$4:C$999999,P$2),(O61+1),"")</f>
        <v/>
      </c>
      <c r="P62" s="70" t="str">
        <f ca="1">IFERROR(INDEX(PRN!$B$2:$F$1048576,(MATCH('Procurement Analysis P-M-Q'!$P$2,PRN!$C$2:$C$1048576,0)+$O62-1),MATCH(P$4,PRN!$B$2:$F$2,0)),"")</f>
        <v/>
      </c>
      <c r="Q62" s="70" t="str">
        <f ca="1">IFERROR(INDEX(PRN!$B$2:$F$1048576,(MATCH('Procurement Analysis P-M-Q'!$P$2,PRN!$C$2:$C$1048576,0)+$O62-1),MATCH(Q$4,PRN!$B$2:$F$2,0)),"")</f>
        <v/>
      </c>
      <c r="R62" s="71" t="str">
        <f ca="1">IFERROR(INDEX(PRN!$B$2:$F$1048576,(MATCH('Procurement Analysis P-M-Q'!$P$2,PRN!$C$2:$C$1048576,0)+$O62-1),MATCH(R$4,PRN!$B$2:$F$2,0)),"")</f>
        <v/>
      </c>
      <c r="T62" s="69" t="str">
        <f ca="1">IF(T61&lt;COUNTIF(PRN!H$4:H$999999,U$2),(T61+1),"")</f>
        <v/>
      </c>
      <c r="U62" s="70" t="str">
        <f ca="1">IFERROR(INDEX(PRN!$B$2:$F$1048576,(MATCH('Procurement Analysis P-M-Q'!$U$2,PRN!$C$2:$C$1048576,0)+$T62-1),MATCH(U$4,PRN!$B$2:$F$2,0)),"")</f>
        <v/>
      </c>
      <c r="V62" s="70" t="str">
        <f ca="1">IFERROR(INDEX(PRN!$B$2:$F$1048576,(MATCH('Procurement Analysis P-M-Q'!$U$2,PRN!$C$2:$C$1048576,0)+$T62-1),MATCH(V$4,PRN!$B$2:$F$2,0)),"")</f>
        <v/>
      </c>
      <c r="W62" s="70" t="str">
        <f ca="1">IFERROR(INDEX(PRN!$B$2:$F$1048576,(MATCH('Procurement Analysis P-M-Q'!$U$2,PRN!$C$2:$C$1048576,0)+$T62-1),MATCH(W$4,PRN!$B$2:$F$2,0)),"")</f>
        <v/>
      </c>
    </row>
    <row r="63" spans="5:23" ht="15.75" x14ac:dyDescent="0.25">
      <c r="E63" s="69" t="str">
        <f ca="1">IF(E62&lt;COUNTIF(PRN!C$4:C$999999,F$2),(E62+1),"")</f>
        <v/>
      </c>
      <c r="F63" s="70" t="str">
        <f ca="1">IFERROR(INDEX(PRN!$B$2:$F$1048576,(MATCH('Procurement Analysis P-M-Q'!$F$2,PRN!$C$2:$C$1048576,0)+$E63-1),MATCH(F$4,PRN!$B$2:$F$2,0)),"")</f>
        <v/>
      </c>
      <c r="G63" s="70" t="str">
        <f ca="1">IFERROR(INDEX(PRN!$B$2:$F$1048576,(MATCH('Procurement Analysis P-M-Q'!$F$2,PRN!$C$2:$C$1048576,0)+$E63-1),MATCH(G$4,PRN!$B$2:$F$2,0)),"")</f>
        <v/>
      </c>
      <c r="H63" s="71" t="str">
        <f ca="1">IFERROR(INDEX(PRN!$B$2:$F$1048576,(MATCH('Procurement Analysis P-M-Q'!$F$2,PRN!$C$2:$C$1048576,0)+$E63-1),MATCH(H$4,PRN!$B$2:$F$2,0)),"")</f>
        <v/>
      </c>
      <c r="J63" s="69" t="str">
        <f ca="1">IF(J62&lt;COUNTIF(PRN!C$4:C$999999,K$2),(J62+1),"")</f>
        <v/>
      </c>
      <c r="K63" s="70" t="str">
        <f ca="1">IFERROR(INDEX(PRN!$B$2:$F$1048576,(MATCH('Procurement Analysis P-M-Q'!$K$2,PRN!$C$2:$C$1048576,0)+$J63-1),MATCH(K$4,PRN!$B$2:$F$2,0)),"")</f>
        <v/>
      </c>
      <c r="L63" s="70" t="str">
        <f ca="1">IFERROR(INDEX(PRN!$B$2:$F$1048576,(MATCH('Procurement Analysis P-M-Q'!$K$2,PRN!$C$2:$C$1048576,0)+$J63-1),MATCH(L$4,PRN!$B$2:$F$2,0)),"")</f>
        <v/>
      </c>
      <c r="M63" s="71" t="str">
        <f ca="1">IFERROR(INDEX(PRN!$B$2:$F$1048576,(MATCH('Procurement Analysis P-M-Q'!$K$2,PRN!$C$2:$C$1048576,0)+$J63-1),MATCH(M$4,PRN!$B$2:$F$2,0)),"")</f>
        <v/>
      </c>
      <c r="O63" s="69" t="str">
        <f ca="1">IF(O62&lt;COUNTIF(PRN!C$4:C$999999,P$2),(O62+1),"")</f>
        <v/>
      </c>
      <c r="P63" s="70" t="str">
        <f ca="1">IFERROR(INDEX(PRN!$B$2:$F$1048576,(MATCH('Procurement Analysis P-M-Q'!$P$2,PRN!$C$2:$C$1048576,0)+$O63-1),MATCH(P$4,PRN!$B$2:$F$2,0)),"")</f>
        <v/>
      </c>
      <c r="Q63" s="70" t="str">
        <f ca="1">IFERROR(INDEX(PRN!$B$2:$F$1048576,(MATCH('Procurement Analysis P-M-Q'!$P$2,PRN!$C$2:$C$1048576,0)+$O63-1),MATCH(Q$4,PRN!$B$2:$F$2,0)),"")</f>
        <v/>
      </c>
      <c r="R63" s="71" t="str">
        <f ca="1">IFERROR(INDEX(PRN!$B$2:$F$1048576,(MATCH('Procurement Analysis P-M-Q'!$P$2,PRN!$C$2:$C$1048576,0)+$O63-1),MATCH(R$4,PRN!$B$2:$F$2,0)),"")</f>
        <v/>
      </c>
      <c r="T63" s="69" t="str">
        <f ca="1">IF(T62&lt;COUNTIF(PRN!H$4:H$999999,U$2),(T62+1),"")</f>
        <v/>
      </c>
      <c r="U63" s="70" t="str">
        <f ca="1">IFERROR(INDEX(PRN!$B$2:$F$1048576,(MATCH('Procurement Analysis P-M-Q'!$U$2,PRN!$C$2:$C$1048576,0)+$T63-1),MATCH(U$4,PRN!$B$2:$F$2,0)),"")</f>
        <v/>
      </c>
      <c r="V63" s="70" t="str">
        <f ca="1">IFERROR(INDEX(PRN!$B$2:$F$1048576,(MATCH('Procurement Analysis P-M-Q'!$U$2,PRN!$C$2:$C$1048576,0)+$T63-1),MATCH(V$4,PRN!$B$2:$F$2,0)),"")</f>
        <v/>
      </c>
      <c r="W63" s="70" t="str">
        <f ca="1">IFERROR(INDEX(PRN!$B$2:$F$1048576,(MATCH('Procurement Analysis P-M-Q'!$U$2,PRN!$C$2:$C$1048576,0)+$T63-1),MATCH(W$4,PRN!$B$2:$F$2,0)),"")</f>
        <v/>
      </c>
    </row>
    <row r="64" spans="5:23" ht="15.75" x14ac:dyDescent="0.25">
      <c r="E64" s="69" t="str">
        <f ca="1">IF(E63&lt;COUNTIF(PRN!C$4:C$999999,F$2),(E63+1),"")</f>
        <v/>
      </c>
      <c r="F64" s="70" t="str">
        <f ca="1">IFERROR(INDEX(PRN!$B$2:$F$1048576,(MATCH('Procurement Analysis P-M-Q'!$F$2,PRN!$C$2:$C$1048576,0)+$E64-1),MATCH(F$4,PRN!$B$2:$F$2,0)),"")</f>
        <v/>
      </c>
      <c r="G64" s="70" t="str">
        <f ca="1">IFERROR(INDEX(PRN!$B$2:$F$1048576,(MATCH('Procurement Analysis P-M-Q'!$F$2,PRN!$C$2:$C$1048576,0)+$E64-1),MATCH(G$4,PRN!$B$2:$F$2,0)),"")</f>
        <v/>
      </c>
      <c r="H64" s="71" t="str">
        <f ca="1">IFERROR(INDEX(PRN!$B$2:$F$1048576,(MATCH('Procurement Analysis P-M-Q'!$F$2,PRN!$C$2:$C$1048576,0)+$E64-1),MATCH(H$4,PRN!$B$2:$F$2,0)),"")</f>
        <v/>
      </c>
      <c r="J64" s="69" t="str">
        <f ca="1">IF(J63&lt;COUNTIF(PRN!C$4:C$999999,K$2),(J63+1),"")</f>
        <v/>
      </c>
      <c r="K64" s="70" t="str">
        <f ca="1">IFERROR(INDEX(PRN!$B$2:$F$1048576,(MATCH('Procurement Analysis P-M-Q'!$K$2,PRN!$C$2:$C$1048576,0)+$J64-1),MATCH(K$4,PRN!$B$2:$F$2,0)),"")</f>
        <v/>
      </c>
      <c r="L64" s="70" t="str">
        <f ca="1">IFERROR(INDEX(PRN!$B$2:$F$1048576,(MATCH('Procurement Analysis P-M-Q'!$K$2,PRN!$C$2:$C$1048576,0)+$J64-1),MATCH(L$4,PRN!$B$2:$F$2,0)),"")</f>
        <v/>
      </c>
      <c r="M64" s="71" t="str">
        <f ca="1">IFERROR(INDEX(PRN!$B$2:$F$1048576,(MATCH('Procurement Analysis P-M-Q'!$K$2,PRN!$C$2:$C$1048576,0)+$J64-1),MATCH(M$4,PRN!$B$2:$F$2,0)),"")</f>
        <v/>
      </c>
      <c r="O64" s="69" t="str">
        <f ca="1">IF(O63&lt;COUNTIF(PRN!C$4:C$999999,P$2),(O63+1),"")</f>
        <v/>
      </c>
      <c r="P64" s="70" t="str">
        <f ca="1">IFERROR(INDEX(PRN!$B$2:$F$1048576,(MATCH('Procurement Analysis P-M-Q'!$P$2,PRN!$C$2:$C$1048576,0)+$O64-1),MATCH(P$4,PRN!$B$2:$F$2,0)),"")</f>
        <v/>
      </c>
      <c r="Q64" s="70" t="str">
        <f ca="1">IFERROR(INDEX(PRN!$B$2:$F$1048576,(MATCH('Procurement Analysis P-M-Q'!$P$2,PRN!$C$2:$C$1048576,0)+$O64-1),MATCH(Q$4,PRN!$B$2:$F$2,0)),"")</f>
        <v/>
      </c>
      <c r="R64" s="71" t="str">
        <f ca="1">IFERROR(INDEX(PRN!$B$2:$F$1048576,(MATCH('Procurement Analysis P-M-Q'!$P$2,PRN!$C$2:$C$1048576,0)+$O64-1),MATCH(R$4,PRN!$B$2:$F$2,0)),"")</f>
        <v/>
      </c>
      <c r="T64" s="69" t="str">
        <f ca="1">IF(T63&lt;COUNTIF(PRN!H$4:H$999999,U$2),(T63+1),"")</f>
        <v/>
      </c>
      <c r="U64" s="70" t="str">
        <f ca="1">IFERROR(INDEX(PRN!$B$2:$F$1048576,(MATCH('Procurement Analysis P-M-Q'!$U$2,PRN!$C$2:$C$1048576,0)+$T64-1),MATCH(U$4,PRN!$B$2:$F$2,0)),"")</f>
        <v/>
      </c>
      <c r="V64" s="70" t="str">
        <f ca="1">IFERROR(INDEX(PRN!$B$2:$F$1048576,(MATCH('Procurement Analysis P-M-Q'!$U$2,PRN!$C$2:$C$1048576,0)+$T64-1),MATCH(V$4,PRN!$B$2:$F$2,0)),"")</f>
        <v/>
      </c>
      <c r="W64" s="70" t="str">
        <f ca="1">IFERROR(INDEX(PRN!$B$2:$F$1048576,(MATCH('Procurement Analysis P-M-Q'!$U$2,PRN!$C$2:$C$1048576,0)+$T64-1),MATCH(W$4,PRN!$B$2:$F$2,0)),"")</f>
        <v/>
      </c>
    </row>
    <row r="65" spans="5:23" ht="15.75" x14ac:dyDescent="0.25">
      <c r="E65" s="69" t="str">
        <f ca="1">IF(E64&lt;COUNTIF(PRN!C$4:C$999999,F$2),(E64+1),"")</f>
        <v/>
      </c>
      <c r="F65" s="70" t="str">
        <f ca="1">IFERROR(INDEX(PRN!$B$2:$F$1048576,(MATCH('Procurement Analysis P-M-Q'!$F$2,PRN!$C$2:$C$1048576,0)+$E65-1),MATCH(F$4,PRN!$B$2:$F$2,0)),"")</f>
        <v/>
      </c>
      <c r="G65" s="70" t="str">
        <f ca="1">IFERROR(INDEX(PRN!$B$2:$F$1048576,(MATCH('Procurement Analysis P-M-Q'!$F$2,PRN!$C$2:$C$1048576,0)+$E65-1),MATCH(G$4,PRN!$B$2:$F$2,0)),"")</f>
        <v/>
      </c>
      <c r="H65" s="71" t="str">
        <f ca="1">IFERROR(INDEX(PRN!$B$2:$F$1048576,(MATCH('Procurement Analysis P-M-Q'!$F$2,PRN!$C$2:$C$1048576,0)+$E65-1),MATCH(H$4,PRN!$B$2:$F$2,0)),"")</f>
        <v/>
      </c>
      <c r="J65" s="69" t="str">
        <f ca="1">IF(J64&lt;COUNTIF(PRN!C$4:C$999999,K$2),(J64+1),"")</f>
        <v/>
      </c>
      <c r="K65" s="70" t="str">
        <f ca="1">IFERROR(INDEX(PRN!$B$2:$F$1048576,(MATCH('Procurement Analysis P-M-Q'!$K$2,PRN!$C$2:$C$1048576,0)+$J65-1),MATCH(K$4,PRN!$B$2:$F$2,0)),"")</f>
        <v/>
      </c>
      <c r="L65" s="70" t="str">
        <f ca="1">IFERROR(INDEX(PRN!$B$2:$F$1048576,(MATCH('Procurement Analysis P-M-Q'!$K$2,PRN!$C$2:$C$1048576,0)+$J65-1),MATCH(L$4,PRN!$B$2:$F$2,0)),"")</f>
        <v/>
      </c>
      <c r="M65" s="71" t="str">
        <f ca="1">IFERROR(INDEX(PRN!$B$2:$F$1048576,(MATCH('Procurement Analysis P-M-Q'!$K$2,PRN!$C$2:$C$1048576,0)+$J65-1),MATCH(M$4,PRN!$B$2:$F$2,0)),"")</f>
        <v/>
      </c>
      <c r="O65" s="69" t="str">
        <f ca="1">IF(O64&lt;COUNTIF(PRN!C$4:C$999999,P$2),(O64+1),"")</f>
        <v/>
      </c>
      <c r="P65" s="70" t="str">
        <f ca="1">IFERROR(INDEX(PRN!$B$2:$F$1048576,(MATCH('Procurement Analysis P-M-Q'!$P$2,PRN!$C$2:$C$1048576,0)+$O65-1),MATCH(P$4,PRN!$B$2:$F$2,0)),"")</f>
        <v/>
      </c>
      <c r="Q65" s="70" t="str">
        <f ca="1">IFERROR(INDEX(PRN!$B$2:$F$1048576,(MATCH('Procurement Analysis P-M-Q'!$P$2,PRN!$C$2:$C$1048576,0)+$O65-1),MATCH(Q$4,PRN!$B$2:$F$2,0)),"")</f>
        <v/>
      </c>
      <c r="R65" s="71" t="str">
        <f ca="1">IFERROR(INDEX(PRN!$B$2:$F$1048576,(MATCH('Procurement Analysis P-M-Q'!$P$2,PRN!$C$2:$C$1048576,0)+$O65-1),MATCH(R$4,PRN!$B$2:$F$2,0)),"")</f>
        <v/>
      </c>
      <c r="T65" s="69" t="str">
        <f ca="1">IF(T64&lt;COUNTIF(PRN!H$4:H$999999,U$2),(T64+1),"")</f>
        <v/>
      </c>
      <c r="U65" s="70" t="str">
        <f ca="1">IFERROR(INDEX(PRN!$B$2:$F$1048576,(MATCH('Procurement Analysis P-M-Q'!$U$2,PRN!$C$2:$C$1048576,0)+$T65-1),MATCH(U$4,PRN!$B$2:$F$2,0)),"")</f>
        <v/>
      </c>
      <c r="V65" s="70" t="str">
        <f ca="1">IFERROR(INDEX(PRN!$B$2:$F$1048576,(MATCH('Procurement Analysis P-M-Q'!$U$2,PRN!$C$2:$C$1048576,0)+$T65-1),MATCH(V$4,PRN!$B$2:$F$2,0)),"")</f>
        <v/>
      </c>
      <c r="W65" s="70" t="str">
        <f ca="1">IFERROR(INDEX(PRN!$B$2:$F$1048576,(MATCH('Procurement Analysis P-M-Q'!$U$2,PRN!$C$2:$C$1048576,0)+$T65-1),MATCH(W$4,PRN!$B$2:$F$2,0)),"")</f>
        <v/>
      </c>
    </row>
    <row r="66" spans="5:23" ht="15.75" x14ac:dyDescent="0.25">
      <c r="E66" s="69" t="str">
        <f ca="1">IF(E65&lt;COUNTIF(PRN!C$4:C$999999,F$2),(E65+1),"")</f>
        <v/>
      </c>
      <c r="F66" s="70" t="str">
        <f ca="1">IFERROR(INDEX(PRN!$B$2:$F$1048576,(MATCH('Procurement Analysis P-M-Q'!$F$2,PRN!$C$2:$C$1048576,0)+$E66-1),MATCH(F$4,PRN!$B$2:$F$2,0)),"")</f>
        <v/>
      </c>
      <c r="G66" s="70" t="str">
        <f ca="1">IFERROR(INDEX(PRN!$B$2:$F$1048576,(MATCH('Procurement Analysis P-M-Q'!$F$2,PRN!$C$2:$C$1048576,0)+$E66-1),MATCH(G$4,PRN!$B$2:$F$2,0)),"")</f>
        <v/>
      </c>
      <c r="H66" s="71" t="str">
        <f ca="1">IFERROR(INDEX(PRN!$B$2:$F$1048576,(MATCH('Procurement Analysis P-M-Q'!$F$2,PRN!$C$2:$C$1048576,0)+$E66-1),MATCH(H$4,PRN!$B$2:$F$2,0)),"")</f>
        <v/>
      </c>
      <c r="J66" s="69" t="str">
        <f ca="1">IF(J65&lt;COUNTIF(PRN!C$4:C$999999,K$2),(J65+1),"")</f>
        <v/>
      </c>
      <c r="K66" s="70" t="str">
        <f ca="1">IFERROR(INDEX(PRN!$B$2:$F$1048576,(MATCH('Procurement Analysis P-M-Q'!$K$2,PRN!$C$2:$C$1048576,0)+$J66-1),MATCH(K$4,PRN!$B$2:$F$2,0)),"")</f>
        <v/>
      </c>
      <c r="L66" s="70" t="str">
        <f ca="1">IFERROR(INDEX(PRN!$B$2:$F$1048576,(MATCH('Procurement Analysis P-M-Q'!$K$2,PRN!$C$2:$C$1048576,0)+$J66-1),MATCH(L$4,PRN!$B$2:$F$2,0)),"")</f>
        <v/>
      </c>
      <c r="M66" s="71" t="str">
        <f ca="1">IFERROR(INDEX(PRN!$B$2:$F$1048576,(MATCH('Procurement Analysis P-M-Q'!$K$2,PRN!$C$2:$C$1048576,0)+$J66-1),MATCH(M$4,PRN!$B$2:$F$2,0)),"")</f>
        <v/>
      </c>
      <c r="O66" s="69" t="str">
        <f ca="1">IF(O65&lt;COUNTIF(PRN!C$4:C$999999,P$2),(O65+1),"")</f>
        <v/>
      </c>
      <c r="P66" s="70" t="str">
        <f ca="1">IFERROR(INDEX(PRN!$B$2:$F$1048576,(MATCH('Procurement Analysis P-M-Q'!$P$2,PRN!$C$2:$C$1048576,0)+$O66-1),MATCH(P$4,PRN!$B$2:$F$2,0)),"")</f>
        <v/>
      </c>
      <c r="Q66" s="70" t="str">
        <f ca="1">IFERROR(INDEX(PRN!$B$2:$F$1048576,(MATCH('Procurement Analysis P-M-Q'!$P$2,PRN!$C$2:$C$1048576,0)+$O66-1),MATCH(Q$4,PRN!$B$2:$F$2,0)),"")</f>
        <v/>
      </c>
      <c r="R66" s="71" t="str">
        <f ca="1">IFERROR(INDEX(PRN!$B$2:$F$1048576,(MATCH('Procurement Analysis P-M-Q'!$P$2,PRN!$C$2:$C$1048576,0)+$O66-1),MATCH(R$4,PRN!$B$2:$F$2,0)),"")</f>
        <v/>
      </c>
      <c r="T66" s="69" t="str">
        <f ca="1">IF(T65&lt;COUNTIF(PRN!H$4:H$999999,U$2),(T65+1),"")</f>
        <v/>
      </c>
      <c r="U66" s="70" t="str">
        <f ca="1">IFERROR(INDEX(PRN!$B$2:$F$1048576,(MATCH('Procurement Analysis P-M-Q'!$U$2,PRN!$C$2:$C$1048576,0)+$T66-1),MATCH(U$4,PRN!$B$2:$F$2,0)),"")</f>
        <v/>
      </c>
      <c r="V66" s="70" t="str">
        <f ca="1">IFERROR(INDEX(PRN!$B$2:$F$1048576,(MATCH('Procurement Analysis P-M-Q'!$U$2,PRN!$C$2:$C$1048576,0)+$T66-1),MATCH(V$4,PRN!$B$2:$F$2,0)),"")</f>
        <v/>
      </c>
      <c r="W66" s="70" t="str">
        <f ca="1">IFERROR(INDEX(PRN!$B$2:$F$1048576,(MATCH('Procurement Analysis P-M-Q'!$U$2,PRN!$C$2:$C$1048576,0)+$T66-1),MATCH(W$4,PRN!$B$2:$F$2,0)),"")</f>
        <v/>
      </c>
    </row>
    <row r="67" spans="5:23" ht="15.75" x14ac:dyDescent="0.25">
      <c r="E67" s="69" t="str">
        <f ca="1">IF(E66&lt;COUNTIF(PRN!C$4:C$999999,F$2),(E66+1),"")</f>
        <v/>
      </c>
      <c r="F67" s="70" t="str">
        <f ca="1">IFERROR(INDEX(PRN!$B$2:$F$1048576,(MATCH('Procurement Analysis P-M-Q'!$F$2,PRN!$C$2:$C$1048576,0)+$E67-1),MATCH(F$4,PRN!$B$2:$F$2,0)),"")</f>
        <v/>
      </c>
      <c r="G67" s="70" t="str">
        <f ca="1">IFERROR(INDEX(PRN!$B$2:$F$1048576,(MATCH('Procurement Analysis P-M-Q'!$F$2,PRN!$C$2:$C$1048576,0)+$E67-1),MATCH(G$4,PRN!$B$2:$F$2,0)),"")</f>
        <v/>
      </c>
      <c r="H67" s="71" t="str">
        <f ca="1">IFERROR(INDEX(PRN!$B$2:$F$1048576,(MATCH('Procurement Analysis P-M-Q'!$F$2,PRN!$C$2:$C$1048576,0)+$E67-1),MATCH(H$4,PRN!$B$2:$F$2,0)),"")</f>
        <v/>
      </c>
      <c r="J67" s="69" t="str">
        <f ca="1">IF(J66&lt;COUNTIF(PRN!C$4:C$999999,K$2),(J66+1),"")</f>
        <v/>
      </c>
      <c r="K67" s="70" t="str">
        <f ca="1">IFERROR(INDEX(PRN!$B$2:$F$1048576,(MATCH('Procurement Analysis P-M-Q'!$K$2,PRN!$C$2:$C$1048576,0)+$J67-1),MATCH(K$4,PRN!$B$2:$F$2,0)),"")</f>
        <v/>
      </c>
      <c r="L67" s="70" t="str">
        <f ca="1">IFERROR(INDEX(PRN!$B$2:$F$1048576,(MATCH('Procurement Analysis P-M-Q'!$K$2,PRN!$C$2:$C$1048576,0)+$J67-1),MATCH(L$4,PRN!$B$2:$F$2,0)),"")</f>
        <v/>
      </c>
      <c r="M67" s="71" t="str">
        <f ca="1">IFERROR(INDEX(PRN!$B$2:$F$1048576,(MATCH('Procurement Analysis P-M-Q'!$K$2,PRN!$C$2:$C$1048576,0)+$J67-1),MATCH(M$4,PRN!$B$2:$F$2,0)),"")</f>
        <v/>
      </c>
      <c r="O67" s="69" t="str">
        <f ca="1">IF(O66&lt;COUNTIF(PRN!C$4:C$999999,P$2),(O66+1),"")</f>
        <v/>
      </c>
      <c r="P67" s="70" t="str">
        <f ca="1">IFERROR(INDEX(PRN!$B$2:$F$1048576,(MATCH('Procurement Analysis P-M-Q'!$P$2,PRN!$C$2:$C$1048576,0)+$O67-1),MATCH(P$4,PRN!$B$2:$F$2,0)),"")</f>
        <v/>
      </c>
      <c r="Q67" s="70" t="str">
        <f ca="1">IFERROR(INDEX(PRN!$B$2:$F$1048576,(MATCH('Procurement Analysis P-M-Q'!$P$2,PRN!$C$2:$C$1048576,0)+$O67-1),MATCH(Q$4,PRN!$B$2:$F$2,0)),"")</f>
        <v/>
      </c>
      <c r="R67" s="71" t="str">
        <f ca="1">IFERROR(INDEX(PRN!$B$2:$F$1048576,(MATCH('Procurement Analysis P-M-Q'!$P$2,PRN!$C$2:$C$1048576,0)+$O67-1),MATCH(R$4,PRN!$B$2:$F$2,0)),"")</f>
        <v/>
      </c>
      <c r="T67" s="69" t="str">
        <f ca="1">IF(T66&lt;COUNTIF(PRN!H$4:H$999999,U$2),(T66+1),"")</f>
        <v/>
      </c>
      <c r="U67" s="70" t="str">
        <f ca="1">IFERROR(INDEX(PRN!$B$2:$F$1048576,(MATCH('Procurement Analysis P-M-Q'!$U$2,PRN!$C$2:$C$1048576,0)+$T67-1),MATCH(U$4,PRN!$B$2:$F$2,0)),"")</f>
        <v/>
      </c>
      <c r="V67" s="70" t="str">
        <f ca="1">IFERROR(INDEX(PRN!$B$2:$F$1048576,(MATCH('Procurement Analysis P-M-Q'!$U$2,PRN!$C$2:$C$1048576,0)+$T67-1),MATCH(V$4,PRN!$B$2:$F$2,0)),"")</f>
        <v/>
      </c>
      <c r="W67" s="70" t="str">
        <f ca="1">IFERROR(INDEX(PRN!$B$2:$F$1048576,(MATCH('Procurement Analysis P-M-Q'!$U$2,PRN!$C$2:$C$1048576,0)+$T67-1),MATCH(W$4,PRN!$B$2:$F$2,0)),"")</f>
        <v/>
      </c>
    </row>
    <row r="68" spans="5:23" ht="15.75" x14ac:dyDescent="0.25">
      <c r="E68" s="69" t="str">
        <f ca="1">IF(E67&lt;COUNTIF(PRN!C$4:C$999999,F$2),(E67+1),"")</f>
        <v/>
      </c>
      <c r="F68" s="70" t="str">
        <f ca="1">IFERROR(INDEX(PRN!$B$2:$F$1048576,(MATCH('Procurement Analysis P-M-Q'!$F$2,PRN!$C$2:$C$1048576,0)+$E68-1),MATCH(F$4,PRN!$B$2:$F$2,0)),"")</f>
        <v/>
      </c>
      <c r="G68" s="70" t="str">
        <f ca="1">IFERROR(INDEX(PRN!$B$2:$F$1048576,(MATCH('Procurement Analysis P-M-Q'!$F$2,PRN!$C$2:$C$1048576,0)+$E68-1),MATCH(G$4,PRN!$B$2:$F$2,0)),"")</f>
        <v/>
      </c>
      <c r="H68" s="71" t="str">
        <f ca="1">IFERROR(INDEX(PRN!$B$2:$F$1048576,(MATCH('Procurement Analysis P-M-Q'!$F$2,PRN!$C$2:$C$1048576,0)+$E68-1),MATCH(H$4,PRN!$B$2:$F$2,0)),"")</f>
        <v/>
      </c>
      <c r="J68" s="69" t="str">
        <f ca="1">IF(J67&lt;COUNTIF(PRN!C$4:C$999999,K$2),(J67+1),"")</f>
        <v/>
      </c>
      <c r="K68" s="70" t="str">
        <f ca="1">IFERROR(INDEX(PRN!$B$2:$F$1048576,(MATCH('Procurement Analysis P-M-Q'!$K$2,PRN!$C$2:$C$1048576,0)+$J68-1),MATCH(K$4,PRN!$B$2:$F$2,0)),"")</f>
        <v/>
      </c>
      <c r="L68" s="70" t="str">
        <f ca="1">IFERROR(INDEX(PRN!$B$2:$F$1048576,(MATCH('Procurement Analysis P-M-Q'!$K$2,PRN!$C$2:$C$1048576,0)+$J68-1),MATCH(L$4,PRN!$B$2:$F$2,0)),"")</f>
        <v/>
      </c>
      <c r="M68" s="71" t="str">
        <f ca="1">IFERROR(INDEX(PRN!$B$2:$F$1048576,(MATCH('Procurement Analysis P-M-Q'!$K$2,PRN!$C$2:$C$1048576,0)+$J68-1),MATCH(M$4,PRN!$B$2:$F$2,0)),"")</f>
        <v/>
      </c>
      <c r="O68" s="69" t="str">
        <f ca="1">IF(O67&lt;COUNTIF(PRN!C$4:C$999999,P$2),(O67+1),"")</f>
        <v/>
      </c>
      <c r="P68" s="70" t="str">
        <f ca="1">IFERROR(INDEX(PRN!$B$2:$F$1048576,(MATCH('Procurement Analysis P-M-Q'!$P$2,PRN!$C$2:$C$1048576,0)+$O68-1),MATCH(P$4,PRN!$B$2:$F$2,0)),"")</f>
        <v/>
      </c>
      <c r="Q68" s="70" t="str">
        <f ca="1">IFERROR(INDEX(PRN!$B$2:$F$1048576,(MATCH('Procurement Analysis P-M-Q'!$P$2,PRN!$C$2:$C$1048576,0)+$O68-1),MATCH(Q$4,PRN!$B$2:$F$2,0)),"")</f>
        <v/>
      </c>
      <c r="R68" s="71" t="str">
        <f ca="1">IFERROR(INDEX(PRN!$B$2:$F$1048576,(MATCH('Procurement Analysis P-M-Q'!$P$2,PRN!$C$2:$C$1048576,0)+$O68-1),MATCH(R$4,PRN!$B$2:$F$2,0)),"")</f>
        <v/>
      </c>
      <c r="T68" s="69" t="str">
        <f ca="1">IF(T67&lt;COUNTIF(PRN!H$4:H$999999,U$2),(T67+1),"")</f>
        <v/>
      </c>
      <c r="U68" s="70" t="str">
        <f ca="1">IFERROR(INDEX(PRN!$B$2:$F$1048576,(MATCH('Procurement Analysis P-M-Q'!$U$2,PRN!$C$2:$C$1048576,0)+$T68-1),MATCH(U$4,PRN!$B$2:$F$2,0)),"")</f>
        <v/>
      </c>
      <c r="V68" s="70" t="str">
        <f ca="1">IFERROR(INDEX(PRN!$B$2:$F$1048576,(MATCH('Procurement Analysis P-M-Q'!$U$2,PRN!$C$2:$C$1048576,0)+$T68-1),MATCH(V$4,PRN!$B$2:$F$2,0)),"")</f>
        <v/>
      </c>
      <c r="W68" s="70" t="str">
        <f ca="1">IFERROR(INDEX(PRN!$B$2:$F$1048576,(MATCH('Procurement Analysis P-M-Q'!$U$2,PRN!$C$2:$C$1048576,0)+$T68-1),MATCH(W$4,PRN!$B$2:$F$2,0)),"")</f>
        <v/>
      </c>
    </row>
    <row r="69" spans="5:23" ht="15.75" x14ac:dyDescent="0.25">
      <c r="E69" s="69" t="str">
        <f ca="1">IF(E68&lt;COUNTIF(PRN!C$4:C$999999,F$2),(E68+1),"")</f>
        <v/>
      </c>
      <c r="F69" s="70" t="str">
        <f ca="1">IFERROR(INDEX(PRN!$B$2:$F$1048576,(MATCH('Procurement Analysis P-M-Q'!$F$2,PRN!$C$2:$C$1048576,0)+$E69-1),MATCH(F$4,PRN!$B$2:$F$2,0)),"")</f>
        <v/>
      </c>
      <c r="G69" s="70" t="str">
        <f ca="1">IFERROR(INDEX(PRN!$B$2:$F$1048576,(MATCH('Procurement Analysis P-M-Q'!$F$2,PRN!$C$2:$C$1048576,0)+$E69-1),MATCH(G$4,PRN!$B$2:$F$2,0)),"")</f>
        <v/>
      </c>
      <c r="H69" s="71" t="str">
        <f ca="1">IFERROR(INDEX(PRN!$B$2:$F$1048576,(MATCH('Procurement Analysis P-M-Q'!$F$2,PRN!$C$2:$C$1048576,0)+$E69-1),MATCH(H$4,PRN!$B$2:$F$2,0)),"")</f>
        <v/>
      </c>
      <c r="J69" s="69" t="str">
        <f ca="1">IF(J68&lt;COUNTIF(PRN!C$4:C$999999,K$2),(J68+1),"")</f>
        <v/>
      </c>
      <c r="K69" s="70" t="str">
        <f ca="1">IFERROR(INDEX(PRN!$B$2:$F$1048576,(MATCH('Procurement Analysis P-M-Q'!$K$2,PRN!$C$2:$C$1048576,0)+$J69-1),MATCH(K$4,PRN!$B$2:$F$2,0)),"")</f>
        <v/>
      </c>
      <c r="L69" s="70" t="str">
        <f ca="1">IFERROR(INDEX(PRN!$B$2:$F$1048576,(MATCH('Procurement Analysis P-M-Q'!$K$2,PRN!$C$2:$C$1048576,0)+$J69-1),MATCH(L$4,PRN!$B$2:$F$2,0)),"")</f>
        <v/>
      </c>
      <c r="M69" s="71" t="str">
        <f ca="1">IFERROR(INDEX(PRN!$B$2:$F$1048576,(MATCH('Procurement Analysis P-M-Q'!$K$2,PRN!$C$2:$C$1048576,0)+$J69-1),MATCH(M$4,PRN!$B$2:$F$2,0)),"")</f>
        <v/>
      </c>
      <c r="O69" s="69" t="str">
        <f ca="1">IF(O68&lt;COUNTIF(PRN!C$4:C$999999,P$2),(O68+1),"")</f>
        <v/>
      </c>
      <c r="P69" s="70" t="str">
        <f ca="1">IFERROR(INDEX(PRN!$B$2:$F$1048576,(MATCH('Procurement Analysis P-M-Q'!$P$2,PRN!$C$2:$C$1048576,0)+$O69-1),MATCH(P$4,PRN!$B$2:$F$2,0)),"")</f>
        <v/>
      </c>
      <c r="Q69" s="70" t="str">
        <f ca="1">IFERROR(INDEX(PRN!$B$2:$F$1048576,(MATCH('Procurement Analysis P-M-Q'!$P$2,PRN!$C$2:$C$1048576,0)+$O69-1),MATCH(Q$4,PRN!$B$2:$F$2,0)),"")</f>
        <v/>
      </c>
      <c r="R69" s="71" t="str">
        <f ca="1">IFERROR(INDEX(PRN!$B$2:$F$1048576,(MATCH('Procurement Analysis P-M-Q'!$P$2,PRN!$C$2:$C$1048576,0)+$O69-1),MATCH(R$4,PRN!$B$2:$F$2,0)),"")</f>
        <v/>
      </c>
      <c r="T69" s="69" t="str">
        <f ca="1">IF(T68&lt;COUNTIF(PRN!H$4:H$999999,U$2),(T68+1),"")</f>
        <v/>
      </c>
      <c r="U69" s="70" t="str">
        <f ca="1">IFERROR(INDEX(PRN!$B$2:$F$1048576,(MATCH('Procurement Analysis P-M-Q'!$U$2,PRN!$C$2:$C$1048576,0)+$T69-1),MATCH(U$4,PRN!$B$2:$F$2,0)),"")</f>
        <v/>
      </c>
      <c r="V69" s="70" t="str">
        <f ca="1">IFERROR(INDEX(PRN!$B$2:$F$1048576,(MATCH('Procurement Analysis P-M-Q'!$U$2,PRN!$C$2:$C$1048576,0)+$T69-1),MATCH(V$4,PRN!$B$2:$F$2,0)),"")</f>
        <v/>
      </c>
      <c r="W69" s="70" t="str">
        <f ca="1">IFERROR(INDEX(PRN!$B$2:$F$1048576,(MATCH('Procurement Analysis P-M-Q'!$U$2,PRN!$C$2:$C$1048576,0)+$T69-1),MATCH(W$4,PRN!$B$2:$F$2,0)),"")</f>
        <v/>
      </c>
    </row>
    <row r="70" spans="5:23" ht="15.75" x14ac:dyDescent="0.25">
      <c r="E70" s="69" t="str">
        <f ca="1">IF(E69&lt;COUNTIF(PRN!C$4:C$999999,F$2),(E69+1),"")</f>
        <v/>
      </c>
      <c r="F70" s="70" t="str">
        <f ca="1">IFERROR(INDEX(PRN!$B$2:$F$1048576,(MATCH('Procurement Analysis P-M-Q'!$F$2,PRN!$C$2:$C$1048576,0)+$E70-1),MATCH(F$4,PRN!$B$2:$F$2,0)),"")</f>
        <v/>
      </c>
      <c r="G70" s="70" t="str">
        <f ca="1">IFERROR(INDEX(PRN!$B$2:$F$1048576,(MATCH('Procurement Analysis P-M-Q'!$F$2,PRN!$C$2:$C$1048576,0)+$E70-1),MATCH(G$4,PRN!$B$2:$F$2,0)),"")</f>
        <v/>
      </c>
      <c r="H70" s="71" t="str">
        <f ca="1">IFERROR(INDEX(PRN!$B$2:$F$1048576,(MATCH('Procurement Analysis P-M-Q'!$F$2,PRN!$C$2:$C$1048576,0)+$E70-1),MATCH(H$4,PRN!$B$2:$F$2,0)),"")</f>
        <v/>
      </c>
      <c r="J70" s="69" t="str">
        <f ca="1">IF(J69&lt;COUNTIF(PRN!C$4:C$999999,K$2),(J69+1),"")</f>
        <v/>
      </c>
      <c r="K70" s="70" t="str">
        <f ca="1">IFERROR(INDEX(PRN!$B$2:$F$1048576,(MATCH('Procurement Analysis P-M-Q'!$K$2,PRN!$C$2:$C$1048576,0)+$J70-1),MATCH(K$4,PRN!$B$2:$F$2,0)),"")</f>
        <v/>
      </c>
      <c r="L70" s="70" t="str">
        <f ca="1">IFERROR(INDEX(PRN!$B$2:$F$1048576,(MATCH('Procurement Analysis P-M-Q'!$K$2,PRN!$C$2:$C$1048576,0)+$J70-1),MATCH(L$4,PRN!$B$2:$F$2,0)),"")</f>
        <v/>
      </c>
      <c r="M70" s="71" t="str">
        <f ca="1">IFERROR(INDEX(PRN!$B$2:$F$1048576,(MATCH('Procurement Analysis P-M-Q'!$K$2,PRN!$C$2:$C$1048576,0)+$J70-1),MATCH(M$4,PRN!$B$2:$F$2,0)),"")</f>
        <v/>
      </c>
      <c r="O70" s="69" t="str">
        <f ca="1">IF(O69&lt;COUNTIF(PRN!C$4:C$999999,P$2),(O69+1),"")</f>
        <v/>
      </c>
      <c r="P70" s="70" t="str">
        <f ca="1">IFERROR(INDEX(PRN!$B$2:$F$1048576,(MATCH('Procurement Analysis P-M-Q'!$P$2,PRN!$C$2:$C$1048576,0)+$O70-1),MATCH(P$4,PRN!$B$2:$F$2,0)),"")</f>
        <v/>
      </c>
      <c r="Q70" s="70" t="str">
        <f ca="1">IFERROR(INDEX(PRN!$B$2:$F$1048576,(MATCH('Procurement Analysis P-M-Q'!$P$2,PRN!$C$2:$C$1048576,0)+$O70-1),MATCH(Q$4,PRN!$B$2:$F$2,0)),"")</f>
        <v/>
      </c>
      <c r="R70" s="71" t="str">
        <f ca="1">IFERROR(INDEX(PRN!$B$2:$F$1048576,(MATCH('Procurement Analysis P-M-Q'!$P$2,PRN!$C$2:$C$1048576,0)+$O70-1),MATCH(R$4,PRN!$B$2:$F$2,0)),"")</f>
        <v/>
      </c>
      <c r="T70" s="69" t="str">
        <f ca="1">IF(T69&lt;COUNTIF(PRN!H$4:H$999999,U$2),(T69+1),"")</f>
        <v/>
      </c>
      <c r="U70" s="70" t="str">
        <f ca="1">IFERROR(INDEX(PRN!$B$2:$F$1048576,(MATCH('Procurement Analysis P-M-Q'!$U$2,PRN!$C$2:$C$1048576,0)+$T70-1),MATCH(U$4,PRN!$B$2:$F$2,0)),"")</f>
        <v/>
      </c>
      <c r="V70" s="70" t="str">
        <f ca="1">IFERROR(INDEX(PRN!$B$2:$F$1048576,(MATCH('Procurement Analysis P-M-Q'!$U$2,PRN!$C$2:$C$1048576,0)+$T70-1),MATCH(V$4,PRN!$B$2:$F$2,0)),"")</f>
        <v/>
      </c>
      <c r="W70" s="70" t="str">
        <f ca="1">IFERROR(INDEX(PRN!$B$2:$F$1048576,(MATCH('Procurement Analysis P-M-Q'!$U$2,PRN!$C$2:$C$1048576,0)+$T70-1),MATCH(W$4,PRN!$B$2:$F$2,0)),"")</f>
        <v/>
      </c>
    </row>
    <row r="71" spans="5:23" ht="15.75" x14ac:dyDescent="0.25">
      <c r="E71" s="69" t="str">
        <f ca="1">IF(E70&lt;COUNTIF(PRN!C$4:C$999999,F$2),(E70+1),"")</f>
        <v/>
      </c>
      <c r="F71" s="70" t="str">
        <f ca="1">IFERROR(INDEX(PRN!$B$2:$F$1048576,(MATCH('Procurement Analysis P-M-Q'!$F$2,PRN!$C$2:$C$1048576,0)+$E71-1),MATCH(F$4,PRN!$B$2:$F$2,0)),"")</f>
        <v/>
      </c>
      <c r="G71" s="70" t="str">
        <f ca="1">IFERROR(INDEX(PRN!$B$2:$F$1048576,(MATCH('Procurement Analysis P-M-Q'!$F$2,PRN!$C$2:$C$1048576,0)+$E71-1),MATCH(G$4,PRN!$B$2:$F$2,0)),"")</f>
        <v/>
      </c>
      <c r="H71" s="71" t="str">
        <f ca="1">IFERROR(INDEX(PRN!$B$2:$F$1048576,(MATCH('Procurement Analysis P-M-Q'!$F$2,PRN!$C$2:$C$1048576,0)+$E71-1),MATCH(H$4,PRN!$B$2:$F$2,0)),"")</f>
        <v/>
      </c>
      <c r="J71" s="69" t="str">
        <f ca="1">IF(J70&lt;COUNTIF(PRN!C$4:C$999999,K$2),(J70+1),"")</f>
        <v/>
      </c>
      <c r="K71" s="70" t="str">
        <f ca="1">IFERROR(INDEX(PRN!$B$2:$F$1048576,(MATCH('Procurement Analysis P-M-Q'!$K$2,PRN!$C$2:$C$1048576,0)+$J71-1),MATCH(K$4,PRN!$B$2:$F$2,0)),"")</f>
        <v/>
      </c>
      <c r="L71" s="70" t="str">
        <f ca="1">IFERROR(INDEX(PRN!$B$2:$F$1048576,(MATCH('Procurement Analysis P-M-Q'!$K$2,PRN!$C$2:$C$1048576,0)+$J71-1),MATCH(L$4,PRN!$B$2:$F$2,0)),"")</f>
        <v/>
      </c>
      <c r="M71" s="71" t="str">
        <f ca="1">IFERROR(INDEX(PRN!$B$2:$F$1048576,(MATCH('Procurement Analysis P-M-Q'!$K$2,PRN!$C$2:$C$1048576,0)+$J71-1),MATCH(M$4,PRN!$B$2:$F$2,0)),"")</f>
        <v/>
      </c>
      <c r="O71" s="69" t="str">
        <f ca="1">IF(O70&lt;COUNTIF(PRN!C$4:C$999999,P$2),(O70+1),"")</f>
        <v/>
      </c>
      <c r="P71" s="70" t="str">
        <f ca="1">IFERROR(INDEX(PRN!$B$2:$F$1048576,(MATCH('Procurement Analysis P-M-Q'!$P$2,PRN!$C$2:$C$1048576,0)+$O71-1),MATCH(P$4,PRN!$B$2:$F$2,0)),"")</f>
        <v/>
      </c>
      <c r="Q71" s="70" t="str">
        <f ca="1">IFERROR(INDEX(PRN!$B$2:$F$1048576,(MATCH('Procurement Analysis P-M-Q'!$P$2,PRN!$C$2:$C$1048576,0)+$O71-1),MATCH(Q$4,PRN!$B$2:$F$2,0)),"")</f>
        <v/>
      </c>
      <c r="R71" s="71" t="str">
        <f ca="1">IFERROR(INDEX(PRN!$B$2:$F$1048576,(MATCH('Procurement Analysis P-M-Q'!$P$2,PRN!$C$2:$C$1048576,0)+$O71-1),MATCH(R$4,PRN!$B$2:$F$2,0)),"")</f>
        <v/>
      </c>
      <c r="T71" s="69" t="str">
        <f ca="1">IF(T70&lt;COUNTIF(PRN!H$4:H$999999,U$2),(T70+1),"")</f>
        <v/>
      </c>
      <c r="U71" s="70" t="str">
        <f ca="1">IFERROR(INDEX(PRN!$B$2:$F$1048576,(MATCH('Procurement Analysis P-M-Q'!$U$2,PRN!$C$2:$C$1048576,0)+$T71-1),MATCH(U$4,PRN!$B$2:$F$2,0)),"")</f>
        <v/>
      </c>
      <c r="V71" s="70" t="str">
        <f ca="1">IFERROR(INDEX(PRN!$B$2:$F$1048576,(MATCH('Procurement Analysis P-M-Q'!$U$2,PRN!$C$2:$C$1048576,0)+$T71-1),MATCH(V$4,PRN!$B$2:$F$2,0)),"")</f>
        <v/>
      </c>
      <c r="W71" s="70" t="str">
        <f ca="1">IFERROR(INDEX(PRN!$B$2:$F$1048576,(MATCH('Procurement Analysis P-M-Q'!$U$2,PRN!$C$2:$C$1048576,0)+$T71-1),MATCH(W$4,PRN!$B$2:$F$2,0)),"")</f>
        <v/>
      </c>
    </row>
    <row r="72" spans="5:23" ht="15.75" x14ac:dyDescent="0.25">
      <c r="E72" s="69" t="str">
        <f ca="1">IF(E71&lt;COUNTIF(PRN!C$4:C$999999,F$2),(E71+1),"")</f>
        <v/>
      </c>
      <c r="F72" s="70" t="str">
        <f ca="1">IFERROR(INDEX(PRN!$B$2:$F$1048576,(MATCH('Procurement Analysis P-M-Q'!$F$2,PRN!$C$2:$C$1048576,0)+$E72-1),MATCH(F$4,PRN!$B$2:$F$2,0)),"")</f>
        <v/>
      </c>
      <c r="G72" s="70" t="str">
        <f ca="1">IFERROR(INDEX(PRN!$B$2:$F$1048576,(MATCH('Procurement Analysis P-M-Q'!$F$2,PRN!$C$2:$C$1048576,0)+$E72-1),MATCH(G$4,PRN!$B$2:$F$2,0)),"")</f>
        <v/>
      </c>
      <c r="H72" s="71" t="str">
        <f ca="1">IFERROR(INDEX(PRN!$B$2:$F$1048576,(MATCH('Procurement Analysis P-M-Q'!$F$2,PRN!$C$2:$C$1048576,0)+$E72-1),MATCH(H$4,PRN!$B$2:$F$2,0)),"")</f>
        <v/>
      </c>
      <c r="J72" s="69" t="str">
        <f ca="1">IF(J71&lt;COUNTIF(PRN!C$4:C$999999,K$2),(J71+1),"")</f>
        <v/>
      </c>
      <c r="K72" s="70" t="str">
        <f ca="1">IFERROR(INDEX(PRN!$B$2:$F$1048576,(MATCH('Procurement Analysis P-M-Q'!$K$2,PRN!$C$2:$C$1048576,0)+$J72-1),MATCH(K$4,PRN!$B$2:$F$2,0)),"")</f>
        <v/>
      </c>
      <c r="L72" s="70" t="str">
        <f ca="1">IFERROR(INDEX(PRN!$B$2:$F$1048576,(MATCH('Procurement Analysis P-M-Q'!$K$2,PRN!$C$2:$C$1048576,0)+$J72-1),MATCH(L$4,PRN!$B$2:$F$2,0)),"")</f>
        <v/>
      </c>
      <c r="M72" s="71" t="str">
        <f ca="1">IFERROR(INDEX(PRN!$B$2:$F$1048576,(MATCH('Procurement Analysis P-M-Q'!$K$2,PRN!$C$2:$C$1048576,0)+$J72-1),MATCH(M$4,PRN!$B$2:$F$2,0)),"")</f>
        <v/>
      </c>
      <c r="O72" s="69" t="str">
        <f ca="1">IF(O71&lt;COUNTIF(PRN!C$4:C$999999,P$2),(O71+1),"")</f>
        <v/>
      </c>
      <c r="P72" s="70" t="str">
        <f ca="1">IFERROR(INDEX(PRN!$B$2:$F$1048576,(MATCH('Procurement Analysis P-M-Q'!$P$2,PRN!$C$2:$C$1048576,0)+$O72-1),MATCH(P$4,PRN!$B$2:$F$2,0)),"")</f>
        <v/>
      </c>
      <c r="Q72" s="70" t="str">
        <f ca="1">IFERROR(INDEX(PRN!$B$2:$F$1048576,(MATCH('Procurement Analysis P-M-Q'!$P$2,PRN!$C$2:$C$1048576,0)+$O72-1),MATCH(Q$4,PRN!$B$2:$F$2,0)),"")</f>
        <v/>
      </c>
      <c r="R72" s="71" t="str">
        <f ca="1">IFERROR(INDEX(PRN!$B$2:$F$1048576,(MATCH('Procurement Analysis P-M-Q'!$P$2,PRN!$C$2:$C$1048576,0)+$O72-1),MATCH(R$4,PRN!$B$2:$F$2,0)),"")</f>
        <v/>
      </c>
      <c r="T72" s="69" t="str">
        <f ca="1">IF(T71&lt;COUNTIF(PRN!H$4:H$999999,U$2),(T71+1),"")</f>
        <v/>
      </c>
      <c r="U72" s="70" t="str">
        <f ca="1">IFERROR(INDEX(PRN!$B$2:$F$1048576,(MATCH('Procurement Analysis P-M-Q'!$U$2,PRN!$C$2:$C$1048576,0)+$T72-1),MATCH(U$4,PRN!$B$2:$F$2,0)),"")</f>
        <v/>
      </c>
      <c r="V72" s="70" t="str">
        <f ca="1">IFERROR(INDEX(PRN!$B$2:$F$1048576,(MATCH('Procurement Analysis P-M-Q'!$U$2,PRN!$C$2:$C$1048576,0)+$T72-1),MATCH(V$4,PRN!$B$2:$F$2,0)),"")</f>
        <v/>
      </c>
      <c r="W72" s="70" t="str">
        <f ca="1">IFERROR(INDEX(PRN!$B$2:$F$1048576,(MATCH('Procurement Analysis P-M-Q'!$U$2,PRN!$C$2:$C$1048576,0)+$T72-1),MATCH(W$4,PRN!$B$2:$F$2,0)),"")</f>
        <v/>
      </c>
    </row>
    <row r="73" spans="5:23" ht="15.75" x14ac:dyDescent="0.25">
      <c r="E73" s="69" t="str">
        <f ca="1">IF(E72&lt;COUNTIF(PRN!C$4:C$999999,F$2),(E72+1),"")</f>
        <v/>
      </c>
      <c r="F73" s="70" t="str">
        <f ca="1">IFERROR(INDEX(PRN!$B$2:$F$1048576,(MATCH('Procurement Analysis P-M-Q'!$F$2,PRN!$C$2:$C$1048576,0)+$E73-1),MATCH(F$4,PRN!$B$2:$F$2,0)),"")</f>
        <v/>
      </c>
      <c r="G73" s="70" t="str">
        <f ca="1">IFERROR(INDEX(PRN!$B$2:$F$1048576,(MATCH('Procurement Analysis P-M-Q'!$F$2,PRN!$C$2:$C$1048576,0)+$E73-1),MATCH(G$4,PRN!$B$2:$F$2,0)),"")</f>
        <v/>
      </c>
      <c r="H73" s="71" t="str">
        <f ca="1">IFERROR(INDEX(PRN!$B$2:$F$1048576,(MATCH('Procurement Analysis P-M-Q'!$F$2,PRN!$C$2:$C$1048576,0)+$E73-1),MATCH(H$4,PRN!$B$2:$F$2,0)),"")</f>
        <v/>
      </c>
      <c r="J73" s="69" t="str">
        <f ca="1">IF(J72&lt;COUNTIF(PRN!C$4:C$999999,K$2),(J72+1),"")</f>
        <v/>
      </c>
      <c r="K73" s="70" t="str">
        <f ca="1">IFERROR(INDEX(PRN!$B$2:$F$1048576,(MATCH('Procurement Analysis P-M-Q'!$K$2,PRN!$C$2:$C$1048576,0)+$J73-1),MATCH(K$4,PRN!$B$2:$F$2,0)),"")</f>
        <v/>
      </c>
      <c r="L73" s="70" t="str">
        <f ca="1">IFERROR(INDEX(PRN!$B$2:$F$1048576,(MATCH('Procurement Analysis P-M-Q'!$K$2,PRN!$C$2:$C$1048576,0)+$J73-1),MATCH(L$4,PRN!$B$2:$F$2,0)),"")</f>
        <v/>
      </c>
      <c r="M73" s="71" t="str">
        <f ca="1">IFERROR(INDEX(PRN!$B$2:$F$1048576,(MATCH('Procurement Analysis P-M-Q'!$K$2,PRN!$C$2:$C$1048576,0)+$J73-1),MATCH(M$4,PRN!$B$2:$F$2,0)),"")</f>
        <v/>
      </c>
      <c r="O73" s="69" t="str">
        <f ca="1">IF(O72&lt;COUNTIF(PRN!C$4:C$999999,P$2),(O72+1),"")</f>
        <v/>
      </c>
      <c r="P73" s="70" t="str">
        <f ca="1">IFERROR(INDEX(PRN!$B$2:$F$1048576,(MATCH('Procurement Analysis P-M-Q'!$P$2,PRN!$C$2:$C$1048576,0)+$O73-1),MATCH(P$4,PRN!$B$2:$F$2,0)),"")</f>
        <v/>
      </c>
      <c r="Q73" s="70" t="str">
        <f ca="1">IFERROR(INDEX(PRN!$B$2:$F$1048576,(MATCH('Procurement Analysis P-M-Q'!$P$2,PRN!$C$2:$C$1048576,0)+$O73-1),MATCH(Q$4,PRN!$B$2:$F$2,0)),"")</f>
        <v/>
      </c>
      <c r="R73" s="71" t="str">
        <f ca="1">IFERROR(INDEX(PRN!$B$2:$F$1048576,(MATCH('Procurement Analysis P-M-Q'!$P$2,PRN!$C$2:$C$1048576,0)+$O73-1),MATCH(R$4,PRN!$B$2:$F$2,0)),"")</f>
        <v/>
      </c>
      <c r="T73" s="69" t="str">
        <f ca="1">IF(T72&lt;COUNTIF(PRN!H$4:H$999999,U$2),(T72+1),"")</f>
        <v/>
      </c>
      <c r="U73" s="70" t="str">
        <f ca="1">IFERROR(INDEX(PRN!$B$2:$F$1048576,(MATCH('Procurement Analysis P-M-Q'!$U$2,PRN!$C$2:$C$1048576,0)+$T73-1),MATCH(U$4,PRN!$B$2:$F$2,0)),"")</f>
        <v/>
      </c>
      <c r="V73" s="70" t="str">
        <f ca="1">IFERROR(INDEX(PRN!$B$2:$F$1048576,(MATCH('Procurement Analysis P-M-Q'!$U$2,PRN!$C$2:$C$1048576,0)+$T73-1),MATCH(V$4,PRN!$B$2:$F$2,0)),"")</f>
        <v/>
      </c>
      <c r="W73" s="70" t="str">
        <f ca="1">IFERROR(INDEX(PRN!$B$2:$F$1048576,(MATCH('Procurement Analysis P-M-Q'!$U$2,PRN!$C$2:$C$1048576,0)+$T73-1),MATCH(W$4,PRN!$B$2:$F$2,0)),"")</f>
        <v/>
      </c>
    </row>
    <row r="74" spans="5:23" ht="15.75" x14ac:dyDescent="0.25">
      <c r="E74" s="69" t="str">
        <f ca="1">IF(E73&lt;COUNTIF(PRN!C$4:C$999999,F$2),(E73+1),"")</f>
        <v/>
      </c>
      <c r="F74" s="70" t="str">
        <f ca="1">IFERROR(INDEX(PRN!$B$2:$F$1048576,(MATCH('Procurement Analysis P-M-Q'!$F$2,PRN!$C$2:$C$1048576,0)+$E74-1),MATCH(F$4,PRN!$B$2:$F$2,0)),"")</f>
        <v/>
      </c>
      <c r="G74" s="70" t="str">
        <f ca="1">IFERROR(INDEX(PRN!$B$2:$F$1048576,(MATCH('Procurement Analysis P-M-Q'!$F$2,PRN!$C$2:$C$1048576,0)+$E74-1),MATCH(G$4,PRN!$B$2:$F$2,0)),"")</f>
        <v/>
      </c>
      <c r="H74" s="71" t="str">
        <f ca="1">IFERROR(INDEX(PRN!$B$2:$F$1048576,(MATCH('Procurement Analysis P-M-Q'!$F$2,PRN!$C$2:$C$1048576,0)+$E74-1),MATCH(H$4,PRN!$B$2:$F$2,0)),"")</f>
        <v/>
      </c>
      <c r="J74" s="69" t="str">
        <f ca="1">IF(J73&lt;COUNTIF(PRN!C$4:C$999999,K$2),(J73+1),"")</f>
        <v/>
      </c>
      <c r="K74" s="70" t="str">
        <f ca="1">IFERROR(INDEX(PRN!$B$2:$F$1048576,(MATCH('Procurement Analysis P-M-Q'!$K$2,PRN!$C$2:$C$1048576,0)+$J74-1),MATCH(K$4,PRN!$B$2:$F$2,0)),"")</f>
        <v/>
      </c>
      <c r="L74" s="70" t="str">
        <f ca="1">IFERROR(INDEX(PRN!$B$2:$F$1048576,(MATCH('Procurement Analysis P-M-Q'!$K$2,PRN!$C$2:$C$1048576,0)+$J74-1),MATCH(L$4,PRN!$B$2:$F$2,0)),"")</f>
        <v/>
      </c>
      <c r="M74" s="71" t="str">
        <f ca="1">IFERROR(INDEX(PRN!$B$2:$F$1048576,(MATCH('Procurement Analysis P-M-Q'!$K$2,PRN!$C$2:$C$1048576,0)+$J74-1),MATCH(M$4,PRN!$B$2:$F$2,0)),"")</f>
        <v/>
      </c>
      <c r="O74" s="69" t="str">
        <f ca="1">IF(O73&lt;COUNTIF(PRN!C$4:C$999999,P$2),(O73+1),"")</f>
        <v/>
      </c>
      <c r="P74" s="70" t="str">
        <f ca="1">IFERROR(INDEX(PRN!$B$2:$F$1048576,(MATCH('Procurement Analysis P-M-Q'!$P$2,PRN!$C$2:$C$1048576,0)+$O74-1),MATCH(P$4,PRN!$B$2:$F$2,0)),"")</f>
        <v/>
      </c>
      <c r="Q74" s="70" t="str">
        <f ca="1">IFERROR(INDEX(PRN!$B$2:$F$1048576,(MATCH('Procurement Analysis P-M-Q'!$P$2,PRN!$C$2:$C$1048576,0)+$O74-1),MATCH(Q$4,PRN!$B$2:$F$2,0)),"")</f>
        <v/>
      </c>
      <c r="R74" s="71" t="str">
        <f ca="1">IFERROR(INDEX(PRN!$B$2:$F$1048576,(MATCH('Procurement Analysis P-M-Q'!$P$2,PRN!$C$2:$C$1048576,0)+$O74-1),MATCH(R$4,PRN!$B$2:$F$2,0)),"")</f>
        <v/>
      </c>
      <c r="T74" s="69" t="str">
        <f ca="1">IF(T73&lt;COUNTIF(PRN!H$4:H$999999,U$2),(T73+1),"")</f>
        <v/>
      </c>
      <c r="U74" s="70" t="str">
        <f ca="1">IFERROR(INDEX(PRN!$B$2:$F$1048576,(MATCH('Procurement Analysis P-M-Q'!$U$2,PRN!$C$2:$C$1048576,0)+$T74-1),MATCH(U$4,PRN!$B$2:$F$2,0)),"")</f>
        <v/>
      </c>
      <c r="V74" s="70" t="str">
        <f ca="1">IFERROR(INDEX(PRN!$B$2:$F$1048576,(MATCH('Procurement Analysis P-M-Q'!$U$2,PRN!$C$2:$C$1048576,0)+$T74-1),MATCH(V$4,PRN!$B$2:$F$2,0)),"")</f>
        <v/>
      </c>
      <c r="W74" s="70" t="str">
        <f ca="1">IFERROR(INDEX(PRN!$B$2:$F$1048576,(MATCH('Procurement Analysis P-M-Q'!$U$2,PRN!$C$2:$C$1048576,0)+$T74-1),MATCH(W$4,PRN!$B$2:$F$2,0)),"")</f>
        <v/>
      </c>
    </row>
    <row r="75" spans="5:23" ht="15.75" x14ac:dyDescent="0.25">
      <c r="E75" s="69" t="str">
        <f ca="1">IF(E74&lt;COUNTIF(PRN!C$4:C$999999,F$2),(E74+1),"")</f>
        <v/>
      </c>
      <c r="F75" s="70" t="str">
        <f ca="1">IFERROR(INDEX(PRN!$B$2:$F$1048576,(MATCH('Procurement Analysis P-M-Q'!$F$2,PRN!$C$2:$C$1048576,0)+$E75-1),MATCH(F$4,PRN!$B$2:$F$2,0)),"")</f>
        <v/>
      </c>
      <c r="G75" s="70" t="str">
        <f ca="1">IFERROR(INDEX(PRN!$B$2:$F$1048576,(MATCH('Procurement Analysis P-M-Q'!$F$2,PRN!$C$2:$C$1048576,0)+$E75-1),MATCH(G$4,PRN!$B$2:$F$2,0)),"")</f>
        <v/>
      </c>
      <c r="H75" s="71" t="str">
        <f ca="1">IFERROR(INDEX(PRN!$B$2:$F$1048576,(MATCH('Procurement Analysis P-M-Q'!$F$2,PRN!$C$2:$C$1048576,0)+$E75-1),MATCH(H$4,PRN!$B$2:$F$2,0)),"")</f>
        <v/>
      </c>
      <c r="J75" s="69" t="str">
        <f ca="1">IF(J74&lt;COUNTIF(PRN!C$4:C$999999,K$2),(J74+1),"")</f>
        <v/>
      </c>
      <c r="K75" s="70" t="str">
        <f ca="1">IFERROR(INDEX(PRN!$B$2:$F$1048576,(MATCH('Procurement Analysis P-M-Q'!$K$2,PRN!$C$2:$C$1048576,0)+$J75-1),MATCH(K$4,PRN!$B$2:$F$2,0)),"")</f>
        <v/>
      </c>
      <c r="L75" s="70" t="str">
        <f ca="1">IFERROR(INDEX(PRN!$B$2:$F$1048576,(MATCH('Procurement Analysis P-M-Q'!$K$2,PRN!$C$2:$C$1048576,0)+$J75-1),MATCH(L$4,PRN!$B$2:$F$2,0)),"")</f>
        <v/>
      </c>
      <c r="M75" s="71" t="str">
        <f ca="1">IFERROR(INDEX(PRN!$B$2:$F$1048576,(MATCH('Procurement Analysis P-M-Q'!$K$2,PRN!$C$2:$C$1048576,0)+$J75-1),MATCH(M$4,PRN!$B$2:$F$2,0)),"")</f>
        <v/>
      </c>
      <c r="O75" s="69" t="str">
        <f ca="1">IF(O74&lt;COUNTIF(PRN!C$4:C$999999,P$2),(O74+1),"")</f>
        <v/>
      </c>
      <c r="P75" s="70" t="str">
        <f ca="1">IFERROR(INDEX(PRN!$B$2:$F$1048576,(MATCH('Procurement Analysis P-M-Q'!$P$2,PRN!$C$2:$C$1048576,0)+$O75-1),MATCH(P$4,PRN!$B$2:$F$2,0)),"")</f>
        <v/>
      </c>
      <c r="Q75" s="70" t="str">
        <f ca="1">IFERROR(INDEX(PRN!$B$2:$F$1048576,(MATCH('Procurement Analysis P-M-Q'!$P$2,PRN!$C$2:$C$1048576,0)+$O75-1),MATCH(Q$4,PRN!$B$2:$F$2,0)),"")</f>
        <v/>
      </c>
      <c r="R75" s="71" t="str">
        <f ca="1">IFERROR(INDEX(PRN!$B$2:$F$1048576,(MATCH('Procurement Analysis P-M-Q'!$P$2,PRN!$C$2:$C$1048576,0)+$O75-1),MATCH(R$4,PRN!$B$2:$F$2,0)),"")</f>
        <v/>
      </c>
      <c r="T75" s="69" t="str">
        <f ca="1">IF(T74&lt;COUNTIF(PRN!H$4:H$999999,U$2),(T74+1),"")</f>
        <v/>
      </c>
      <c r="U75" s="70" t="str">
        <f ca="1">IFERROR(INDEX(PRN!$B$2:$F$1048576,(MATCH('Procurement Analysis P-M-Q'!$U$2,PRN!$C$2:$C$1048576,0)+$T75-1),MATCH(U$4,PRN!$B$2:$F$2,0)),"")</f>
        <v/>
      </c>
      <c r="V75" s="70" t="str">
        <f ca="1">IFERROR(INDEX(PRN!$B$2:$F$1048576,(MATCH('Procurement Analysis P-M-Q'!$U$2,PRN!$C$2:$C$1048576,0)+$T75-1),MATCH(V$4,PRN!$B$2:$F$2,0)),"")</f>
        <v/>
      </c>
      <c r="W75" s="70" t="str">
        <f ca="1">IFERROR(INDEX(PRN!$B$2:$F$1048576,(MATCH('Procurement Analysis P-M-Q'!$U$2,PRN!$C$2:$C$1048576,0)+$T75-1),MATCH(W$4,PRN!$B$2:$F$2,0)),"")</f>
        <v/>
      </c>
    </row>
    <row r="76" spans="5:23" ht="15.75" x14ac:dyDescent="0.25">
      <c r="E76" s="69" t="str">
        <f ca="1">IF(E75&lt;COUNTIF(PRN!C$4:C$999999,F$2),(E75+1),"")</f>
        <v/>
      </c>
      <c r="F76" s="70" t="str">
        <f ca="1">IFERROR(INDEX(PRN!$B$2:$F$1048576,(MATCH('Procurement Analysis P-M-Q'!$F$2,PRN!$C$2:$C$1048576,0)+$E76-1),MATCH(F$4,PRN!$B$2:$F$2,0)),"")</f>
        <v/>
      </c>
      <c r="G76" s="70" t="str">
        <f ca="1">IFERROR(INDEX(PRN!$B$2:$F$1048576,(MATCH('Procurement Analysis P-M-Q'!$F$2,PRN!$C$2:$C$1048576,0)+$E76-1),MATCH(G$4,PRN!$B$2:$F$2,0)),"")</f>
        <v/>
      </c>
      <c r="H76" s="71" t="str">
        <f ca="1">IFERROR(INDEX(PRN!$B$2:$F$1048576,(MATCH('Procurement Analysis P-M-Q'!$F$2,PRN!$C$2:$C$1048576,0)+$E76-1),MATCH(H$4,PRN!$B$2:$F$2,0)),"")</f>
        <v/>
      </c>
      <c r="J76" s="69" t="str">
        <f ca="1">IF(J75&lt;COUNTIF(PRN!C$4:C$999999,K$2),(J75+1),"")</f>
        <v/>
      </c>
      <c r="K76" s="70" t="str">
        <f ca="1">IFERROR(INDEX(PRN!$B$2:$F$1048576,(MATCH('Procurement Analysis P-M-Q'!$K$2,PRN!$C$2:$C$1048576,0)+$J76-1),MATCH(K$4,PRN!$B$2:$F$2,0)),"")</f>
        <v/>
      </c>
      <c r="L76" s="70" t="str">
        <f ca="1">IFERROR(INDEX(PRN!$B$2:$F$1048576,(MATCH('Procurement Analysis P-M-Q'!$K$2,PRN!$C$2:$C$1048576,0)+$J76-1),MATCH(L$4,PRN!$B$2:$F$2,0)),"")</f>
        <v/>
      </c>
      <c r="M76" s="71" t="str">
        <f ca="1">IFERROR(INDEX(PRN!$B$2:$F$1048576,(MATCH('Procurement Analysis P-M-Q'!$K$2,PRN!$C$2:$C$1048576,0)+$J76-1),MATCH(M$4,PRN!$B$2:$F$2,0)),"")</f>
        <v/>
      </c>
      <c r="O76" s="69" t="str">
        <f ca="1">IF(O75&lt;COUNTIF(PRN!C$4:C$999999,P$2),(O75+1),"")</f>
        <v/>
      </c>
      <c r="P76" s="70" t="str">
        <f ca="1">IFERROR(INDEX(PRN!$B$2:$F$1048576,(MATCH('Procurement Analysis P-M-Q'!$P$2,PRN!$C$2:$C$1048576,0)+$O76-1),MATCH(P$4,PRN!$B$2:$F$2,0)),"")</f>
        <v/>
      </c>
      <c r="Q76" s="70" t="str">
        <f ca="1">IFERROR(INDEX(PRN!$B$2:$F$1048576,(MATCH('Procurement Analysis P-M-Q'!$P$2,PRN!$C$2:$C$1048576,0)+$O76-1),MATCH(Q$4,PRN!$B$2:$F$2,0)),"")</f>
        <v/>
      </c>
      <c r="R76" s="71" t="str">
        <f ca="1">IFERROR(INDEX(PRN!$B$2:$F$1048576,(MATCH('Procurement Analysis P-M-Q'!$P$2,PRN!$C$2:$C$1048576,0)+$O76-1),MATCH(R$4,PRN!$B$2:$F$2,0)),"")</f>
        <v/>
      </c>
      <c r="T76" s="69" t="str">
        <f ca="1">IF(T75&lt;COUNTIF(PRN!H$4:H$999999,U$2),(T75+1),"")</f>
        <v/>
      </c>
      <c r="U76" s="70" t="str">
        <f ca="1">IFERROR(INDEX(PRN!$B$2:$F$1048576,(MATCH('Procurement Analysis P-M-Q'!$U$2,PRN!$C$2:$C$1048576,0)+$T76-1),MATCH(U$4,PRN!$B$2:$F$2,0)),"")</f>
        <v/>
      </c>
      <c r="V76" s="70" t="str">
        <f ca="1">IFERROR(INDEX(PRN!$B$2:$F$1048576,(MATCH('Procurement Analysis P-M-Q'!$U$2,PRN!$C$2:$C$1048576,0)+$T76-1),MATCH(V$4,PRN!$B$2:$F$2,0)),"")</f>
        <v/>
      </c>
      <c r="W76" s="70" t="str">
        <f ca="1">IFERROR(INDEX(PRN!$B$2:$F$1048576,(MATCH('Procurement Analysis P-M-Q'!$U$2,PRN!$C$2:$C$1048576,0)+$T76-1),MATCH(W$4,PRN!$B$2:$F$2,0)),"")</f>
        <v/>
      </c>
    </row>
    <row r="77" spans="5:23" ht="15.75" x14ac:dyDescent="0.25">
      <c r="E77" s="69" t="str">
        <f ca="1">IF(E76&lt;COUNTIF(PRN!C$4:C$999999,F$2),(E76+1),"")</f>
        <v/>
      </c>
      <c r="F77" s="70" t="str">
        <f ca="1">IFERROR(INDEX(PRN!$B$2:$F$1048576,(MATCH('Procurement Analysis P-M-Q'!$F$2,PRN!$C$2:$C$1048576,0)+$E77-1),MATCH(F$4,PRN!$B$2:$F$2,0)),"")</f>
        <v/>
      </c>
      <c r="G77" s="70" t="str">
        <f ca="1">IFERROR(INDEX(PRN!$B$2:$F$1048576,(MATCH('Procurement Analysis P-M-Q'!$F$2,PRN!$C$2:$C$1048576,0)+$E77-1),MATCH(G$4,PRN!$B$2:$F$2,0)),"")</f>
        <v/>
      </c>
      <c r="H77" s="71" t="str">
        <f ca="1">IFERROR(INDEX(PRN!$B$2:$F$1048576,(MATCH('Procurement Analysis P-M-Q'!$F$2,PRN!$C$2:$C$1048576,0)+$E77-1),MATCH(H$4,PRN!$B$2:$F$2,0)),"")</f>
        <v/>
      </c>
      <c r="J77" s="69" t="str">
        <f ca="1">IF(J76&lt;COUNTIF(PRN!C$4:C$999999,K$2),(J76+1),"")</f>
        <v/>
      </c>
      <c r="K77" s="70" t="str">
        <f ca="1">IFERROR(INDEX(PRN!$B$2:$F$1048576,(MATCH('Procurement Analysis P-M-Q'!$K$2,PRN!$C$2:$C$1048576,0)+$J77-1),MATCH(K$4,PRN!$B$2:$F$2,0)),"")</f>
        <v/>
      </c>
      <c r="L77" s="70" t="str">
        <f ca="1">IFERROR(INDEX(PRN!$B$2:$F$1048576,(MATCH('Procurement Analysis P-M-Q'!$K$2,PRN!$C$2:$C$1048576,0)+$J77-1),MATCH(L$4,PRN!$B$2:$F$2,0)),"")</f>
        <v/>
      </c>
      <c r="M77" s="71" t="str">
        <f ca="1">IFERROR(INDEX(PRN!$B$2:$F$1048576,(MATCH('Procurement Analysis P-M-Q'!$K$2,PRN!$C$2:$C$1048576,0)+$J77-1),MATCH(M$4,PRN!$B$2:$F$2,0)),"")</f>
        <v/>
      </c>
      <c r="O77" s="69" t="str">
        <f ca="1">IF(O76&lt;COUNTIF(PRN!C$4:C$999999,P$2),(O76+1),"")</f>
        <v/>
      </c>
      <c r="P77" s="70" t="str">
        <f ca="1">IFERROR(INDEX(PRN!$B$2:$F$1048576,(MATCH('Procurement Analysis P-M-Q'!$P$2,PRN!$C$2:$C$1048576,0)+$O77-1),MATCH(P$4,PRN!$B$2:$F$2,0)),"")</f>
        <v/>
      </c>
      <c r="Q77" s="70" t="str">
        <f ca="1">IFERROR(INDEX(PRN!$B$2:$F$1048576,(MATCH('Procurement Analysis P-M-Q'!$P$2,PRN!$C$2:$C$1048576,0)+$O77-1),MATCH(Q$4,PRN!$B$2:$F$2,0)),"")</f>
        <v/>
      </c>
      <c r="R77" s="71" t="str">
        <f ca="1">IFERROR(INDEX(PRN!$B$2:$F$1048576,(MATCH('Procurement Analysis P-M-Q'!$P$2,PRN!$C$2:$C$1048576,0)+$O77-1),MATCH(R$4,PRN!$B$2:$F$2,0)),"")</f>
        <v/>
      </c>
      <c r="T77" s="69" t="str">
        <f ca="1">IF(T76&lt;COUNTIF(PRN!H$4:H$999999,U$2),(T76+1),"")</f>
        <v/>
      </c>
      <c r="U77" s="70" t="str">
        <f ca="1">IFERROR(INDEX(PRN!$B$2:$F$1048576,(MATCH('Procurement Analysis P-M-Q'!$U$2,PRN!$C$2:$C$1048576,0)+$T77-1),MATCH(U$4,PRN!$B$2:$F$2,0)),"")</f>
        <v/>
      </c>
      <c r="V77" s="70" t="str">
        <f ca="1">IFERROR(INDEX(PRN!$B$2:$F$1048576,(MATCH('Procurement Analysis P-M-Q'!$U$2,PRN!$C$2:$C$1048576,0)+$T77-1),MATCH(V$4,PRN!$B$2:$F$2,0)),"")</f>
        <v/>
      </c>
      <c r="W77" s="70" t="str">
        <f ca="1">IFERROR(INDEX(PRN!$B$2:$F$1048576,(MATCH('Procurement Analysis P-M-Q'!$U$2,PRN!$C$2:$C$1048576,0)+$T77-1),MATCH(W$4,PRN!$B$2:$F$2,0)),"")</f>
        <v/>
      </c>
    </row>
    <row r="78" spans="5:23" ht="15.75" x14ac:dyDescent="0.25">
      <c r="E78" s="69" t="str">
        <f ca="1">IF(E77&lt;COUNTIF(PRN!C$4:C$999999,F$2),(E77+1),"")</f>
        <v/>
      </c>
      <c r="F78" s="70" t="str">
        <f ca="1">IFERROR(INDEX(PRN!$B$2:$F$1048576,(MATCH('Procurement Analysis P-M-Q'!$F$2,PRN!$C$2:$C$1048576,0)+$E78-1),MATCH(F$4,PRN!$B$2:$F$2,0)),"")</f>
        <v/>
      </c>
      <c r="G78" s="70" t="str">
        <f ca="1">IFERROR(INDEX(PRN!$B$2:$F$1048576,(MATCH('Procurement Analysis P-M-Q'!$F$2,PRN!$C$2:$C$1048576,0)+$E78-1),MATCH(G$4,PRN!$B$2:$F$2,0)),"")</f>
        <v/>
      </c>
      <c r="H78" s="71" t="str">
        <f ca="1">IFERROR(INDEX(PRN!$B$2:$F$1048576,(MATCH('Procurement Analysis P-M-Q'!$F$2,PRN!$C$2:$C$1048576,0)+$E78-1),MATCH(H$4,PRN!$B$2:$F$2,0)),"")</f>
        <v/>
      </c>
      <c r="J78" s="69" t="str">
        <f ca="1">IF(J77&lt;COUNTIF(PRN!C$4:C$999999,K$2),(J77+1),"")</f>
        <v/>
      </c>
      <c r="K78" s="70" t="str">
        <f ca="1">IFERROR(INDEX(PRN!$B$2:$F$1048576,(MATCH('Procurement Analysis P-M-Q'!$K$2,PRN!$C$2:$C$1048576,0)+$J78-1),MATCH(K$4,PRN!$B$2:$F$2,0)),"")</f>
        <v/>
      </c>
      <c r="L78" s="70" t="str">
        <f ca="1">IFERROR(INDEX(PRN!$B$2:$F$1048576,(MATCH('Procurement Analysis P-M-Q'!$K$2,PRN!$C$2:$C$1048576,0)+$J78-1),MATCH(L$4,PRN!$B$2:$F$2,0)),"")</f>
        <v/>
      </c>
      <c r="M78" s="71" t="str">
        <f ca="1">IFERROR(INDEX(PRN!$B$2:$F$1048576,(MATCH('Procurement Analysis P-M-Q'!$K$2,PRN!$C$2:$C$1048576,0)+$J78-1),MATCH(M$4,PRN!$B$2:$F$2,0)),"")</f>
        <v/>
      </c>
      <c r="O78" s="69" t="str">
        <f ca="1">IF(O77&lt;COUNTIF(PRN!C$4:C$999999,P$2),(O77+1),"")</f>
        <v/>
      </c>
      <c r="P78" s="70" t="str">
        <f ca="1">IFERROR(INDEX(PRN!$B$2:$F$1048576,(MATCH('Procurement Analysis P-M-Q'!$P$2,PRN!$C$2:$C$1048576,0)+$O78-1),MATCH(P$4,PRN!$B$2:$F$2,0)),"")</f>
        <v/>
      </c>
      <c r="Q78" s="70" t="str">
        <f ca="1">IFERROR(INDEX(PRN!$B$2:$F$1048576,(MATCH('Procurement Analysis P-M-Q'!$P$2,PRN!$C$2:$C$1048576,0)+$O78-1),MATCH(Q$4,PRN!$B$2:$F$2,0)),"")</f>
        <v/>
      </c>
      <c r="R78" s="71" t="str">
        <f ca="1">IFERROR(INDEX(PRN!$B$2:$F$1048576,(MATCH('Procurement Analysis P-M-Q'!$P$2,PRN!$C$2:$C$1048576,0)+$O78-1),MATCH(R$4,PRN!$B$2:$F$2,0)),"")</f>
        <v/>
      </c>
      <c r="T78" s="69" t="str">
        <f ca="1">IF(T77&lt;COUNTIF(PRN!H$4:H$999999,U$2),(T77+1),"")</f>
        <v/>
      </c>
      <c r="U78" s="70" t="str">
        <f ca="1">IFERROR(INDEX(PRN!$B$2:$F$1048576,(MATCH('Procurement Analysis P-M-Q'!$U$2,PRN!$C$2:$C$1048576,0)+$T78-1),MATCH(U$4,PRN!$B$2:$F$2,0)),"")</f>
        <v/>
      </c>
      <c r="V78" s="70" t="str">
        <f ca="1">IFERROR(INDEX(PRN!$B$2:$F$1048576,(MATCH('Procurement Analysis P-M-Q'!$U$2,PRN!$C$2:$C$1048576,0)+$T78-1),MATCH(V$4,PRN!$B$2:$F$2,0)),"")</f>
        <v/>
      </c>
      <c r="W78" s="70" t="str">
        <f ca="1">IFERROR(INDEX(PRN!$B$2:$F$1048576,(MATCH('Procurement Analysis P-M-Q'!$U$2,PRN!$C$2:$C$1048576,0)+$T78-1),MATCH(W$4,PRN!$B$2:$F$2,0)),"")</f>
        <v/>
      </c>
    </row>
    <row r="79" spans="5:23" ht="15.75" x14ac:dyDescent="0.25">
      <c r="E79" s="69" t="str">
        <f ca="1">IF(E78&lt;COUNTIF(PRN!C$4:C$999999,F$2),(E78+1),"")</f>
        <v/>
      </c>
      <c r="F79" s="70" t="str">
        <f ca="1">IFERROR(INDEX(PRN!$B$2:$F$1048576,(MATCH('Procurement Analysis P-M-Q'!$F$2,PRN!$C$2:$C$1048576,0)+$E79-1),MATCH(F$4,PRN!$B$2:$F$2,0)),"")</f>
        <v/>
      </c>
      <c r="G79" s="70" t="str">
        <f ca="1">IFERROR(INDEX(PRN!$B$2:$F$1048576,(MATCH('Procurement Analysis P-M-Q'!$F$2,PRN!$C$2:$C$1048576,0)+$E79-1),MATCH(G$4,PRN!$B$2:$F$2,0)),"")</f>
        <v/>
      </c>
      <c r="H79" s="71" t="str">
        <f ca="1">IFERROR(INDEX(PRN!$B$2:$F$1048576,(MATCH('Procurement Analysis P-M-Q'!$F$2,PRN!$C$2:$C$1048576,0)+$E79-1),MATCH(H$4,PRN!$B$2:$F$2,0)),"")</f>
        <v/>
      </c>
      <c r="J79" s="69" t="str">
        <f ca="1">IF(J78&lt;COUNTIF(PRN!C$4:C$999999,K$2),(J78+1),"")</f>
        <v/>
      </c>
      <c r="K79" s="70" t="str">
        <f ca="1">IFERROR(INDEX(PRN!$B$2:$F$1048576,(MATCH('Procurement Analysis P-M-Q'!$K$2,PRN!$C$2:$C$1048576,0)+$J79-1),MATCH(K$4,PRN!$B$2:$F$2,0)),"")</f>
        <v/>
      </c>
      <c r="L79" s="70" t="str">
        <f ca="1">IFERROR(INDEX(PRN!$B$2:$F$1048576,(MATCH('Procurement Analysis P-M-Q'!$K$2,PRN!$C$2:$C$1048576,0)+$J79-1),MATCH(L$4,PRN!$B$2:$F$2,0)),"")</f>
        <v/>
      </c>
      <c r="M79" s="71" t="str">
        <f ca="1">IFERROR(INDEX(PRN!$B$2:$F$1048576,(MATCH('Procurement Analysis P-M-Q'!$K$2,PRN!$C$2:$C$1048576,0)+$J79-1),MATCH(M$4,PRN!$B$2:$F$2,0)),"")</f>
        <v/>
      </c>
      <c r="O79" s="69" t="str">
        <f ca="1">IF(O78&lt;COUNTIF(PRN!C$4:C$999999,P$2),(O78+1),"")</f>
        <v/>
      </c>
      <c r="P79" s="70" t="str">
        <f ca="1">IFERROR(INDEX(PRN!$B$2:$F$1048576,(MATCH('Procurement Analysis P-M-Q'!$P$2,PRN!$C$2:$C$1048576,0)+$O79-1),MATCH(P$4,PRN!$B$2:$F$2,0)),"")</f>
        <v/>
      </c>
      <c r="Q79" s="70" t="str">
        <f ca="1">IFERROR(INDEX(PRN!$B$2:$F$1048576,(MATCH('Procurement Analysis P-M-Q'!$P$2,PRN!$C$2:$C$1048576,0)+$O79-1),MATCH(Q$4,PRN!$B$2:$F$2,0)),"")</f>
        <v/>
      </c>
      <c r="R79" s="71" t="str">
        <f ca="1">IFERROR(INDEX(PRN!$B$2:$F$1048576,(MATCH('Procurement Analysis P-M-Q'!$P$2,PRN!$C$2:$C$1048576,0)+$O79-1),MATCH(R$4,PRN!$B$2:$F$2,0)),"")</f>
        <v/>
      </c>
      <c r="T79" s="69" t="str">
        <f ca="1">IF(T78&lt;COUNTIF(PRN!H$4:H$999999,U$2),(T78+1),"")</f>
        <v/>
      </c>
      <c r="U79" s="70" t="str">
        <f ca="1">IFERROR(INDEX(PRN!$B$2:$F$1048576,(MATCH('Procurement Analysis P-M-Q'!$U$2,PRN!$C$2:$C$1048576,0)+$T79-1),MATCH(U$4,PRN!$B$2:$F$2,0)),"")</f>
        <v/>
      </c>
      <c r="V79" s="70" t="str">
        <f ca="1">IFERROR(INDEX(PRN!$B$2:$F$1048576,(MATCH('Procurement Analysis P-M-Q'!$U$2,PRN!$C$2:$C$1048576,0)+$T79-1),MATCH(V$4,PRN!$B$2:$F$2,0)),"")</f>
        <v/>
      </c>
      <c r="W79" s="70" t="str">
        <f ca="1">IFERROR(INDEX(PRN!$B$2:$F$1048576,(MATCH('Procurement Analysis P-M-Q'!$U$2,PRN!$C$2:$C$1048576,0)+$T79-1),MATCH(W$4,PRN!$B$2:$F$2,0)),"")</f>
        <v/>
      </c>
    </row>
    <row r="80" spans="5:23" ht="15.75" x14ac:dyDescent="0.25">
      <c r="E80" s="69" t="str">
        <f ca="1">IF(E79&lt;COUNTIF(PRN!C$4:C$999999,F$2),(E79+1),"")</f>
        <v/>
      </c>
      <c r="F80" s="70" t="str">
        <f ca="1">IFERROR(INDEX(PRN!$B$2:$F$1048576,(MATCH('Procurement Analysis P-M-Q'!$F$2,PRN!$C$2:$C$1048576,0)+$E80-1),MATCH(F$4,PRN!$B$2:$F$2,0)),"")</f>
        <v/>
      </c>
      <c r="G80" s="70" t="str">
        <f ca="1">IFERROR(INDEX(PRN!$B$2:$F$1048576,(MATCH('Procurement Analysis P-M-Q'!$F$2,PRN!$C$2:$C$1048576,0)+$E80-1),MATCH(G$4,PRN!$B$2:$F$2,0)),"")</f>
        <v/>
      </c>
      <c r="H80" s="71" t="str">
        <f ca="1">IFERROR(INDEX(PRN!$B$2:$F$1048576,(MATCH('Procurement Analysis P-M-Q'!$F$2,PRN!$C$2:$C$1048576,0)+$E80-1),MATCH(H$4,PRN!$B$2:$F$2,0)),"")</f>
        <v/>
      </c>
      <c r="J80" s="69" t="str">
        <f ca="1">IF(J79&lt;COUNTIF(PRN!C$4:C$999999,K$2),(J79+1),"")</f>
        <v/>
      </c>
      <c r="K80" s="70" t="str">
        <f ca="1">IFERROR(INDEX(PRN!$B$2:$F$1048576,(MATCH('Procurement Analysis P-M-Q'!$K$2,PRN!$C$2:$C$1048576,0)+$J80-1),MATCH(K$4,PRN!$B$2:$F$2,0)),"")</f>
        <v/>
      </c>
      <c r="L80" s="70" t="str">
        <f ca="1">IFERROR(INDEX(PRN!$B$2:$F$1048576,(MATCH('Procurement Analysis P-M-Q'!$K$2,PRN!$C$2:$C$1048576,0)+$J80-1),MATCH(L$4,PRN!$B$2:$F$2,0)),"")</f>
        <v/>
      </c>
      <c r="M80" s="71" t="str">
        <f ca="1">IFERROR(INDEX(PRN!$B$2:$F$1048576,(MATCH('Procurement Analysis P-M-Q'!$K$2,PRN!$C$2:$C$1048576,0)+$J80-1),MATCH(M$4,PRN!$B$2:$F$2,0)),"")</f>
        <v/>
      </c>
      <c r="O80" s="69" t="str">
        <f ca="1">IF(O79&lt;COUNTIF(PRN!C$4:C$999999,P$2),(O79+1),"")</f>
        <v/>
      </c>
      <c r="P80" s="70" t="str">
        <f ca="1">IFERROR(INDEX(PRN!$B$2:$F$1048576,(MATCH('Procurement Analysis P-M-Q'!$P$2,PRN!$C$2:$C$1048576,0)+$O80-1),MATCH(P$4,PRN!$B$2:$F$2,0)),"")</f>
        <v/>
      </c>
      <c r="Q80" s="70" t="str">
        <f ca="1">IFERROR(INDEX(PRN!$B$2:$F$1048576,(MATCH('Procurement Analysis P-M-Q'!$P$2,PRN!$C$2:$C$1048576,0)+$O80-1),MATCH(Q$4,PRN!$B$2:$F$2,0)),"")</f>
        <v/>
      </c>
      <c r="R80" s="71" t="str">
        <f ca="1">IFERROR(INDEX(PRN!$B$2:$F$1048576,(MATCH('Procurement Analysis P-M-Q'!$P$2,PRN!$C$2:$C$1048576,0)+$O80-1),MATCH(R$4,PRN!$B$2:$F$2,0)),"")</f>
        <v/>
      </c>
      <c r="T80" s="69" t="str">
        <f ca="1">IF(T79&lt;COUNTIF(PRN!H$4:H$999999,U$2),(T79+1),"")</f>
        <v/>
      </c>
      <c r="U80" s="70" t="str">
        <f ca="1">IFERROR(INDEX(PRN!$B$2:$F$1048576,(MATCH('Procurement Analysis P-M-Q'!$U$2,PRN!$C$2:$C$1048576,0)+$T80-1),MATCH(U$4,PRN!$B$2:$F$2,0)),"")</f>
        <v/>
      </c>
      <c r="V80" s="70" t="str">
        <f ca="1">IFERROR(INDEX(PRN!$B$2:$F$1048576,(MATCH('Procurement Analysis P-M-Q'!$U$2,PRN!$C$2:$C$1048576,0)+$T80-1),MATCH(V$4,PRN!$B$2:$F$2,0)),"")</f>
        <v/>
      </c>
      <c r="W80" s="70" t="str">
        <f ca="1">IFERROR(INDEX(PRN!$B$2:$F$1048576,(MATCH('Procurement Analysis P-M-Q'!$U$2,PRN!$C$2:$C$1048576,0)+$T80-1),MATCH(W$4,PRN!$B$2:$F$2,0)),"")</f>
        <v/>
      </c>
    </row>
    <row r="81" spans="5:23" ht="15.75" x14ac:dyDescent="0.25">
      <c r="E81" s="69" t="str">
        <f ca="1">IF(E80&lt;COUNTIF(PRN!C$4:C$999999,F$2),(E80+1),"")</f>
        <v/>
      </c>
      <c r="F81" s="70" t="str">
        <f ca="1">IFERROR(INDEX(PRN!$B$2:$F$1048576,(MATCH('Procurement Analysis P-M-Q'!$F$2,PRN!$C$2:$C$1048576,0)+$E81-1),MATCH(F$4,PRN!$B$2:$F$2,0)),"")</f>
        <v/>
      </c>
      <c r="G81" s="70" t="str">
        <f ca="1">IFERROR(INDEX(PRN!$B$2:$F$1048576,(MATCH('Procurement Analysis P-M-Q'!$F$2,PRN!$C$2:$C$1048576,0)+$E81-1),MATCH(G$4,PRN!$B$2:$F$2,0)),"")</f>
        <v/>
      </c>
      <c r="H81" s="71" t="str">
        <f ca="1">IFERROR(INDEX(PRN!$B$2:$F$1048576,(MATCH('Procurement Analysis P-M-Q'!$F$2,PRN!$C$2:$C$1048576,0)+$E81-1),MATCH(H$4,PRN!$B$2:$F$2,0)),"")</f>
        <v/>
      </c>
      <c r="J81" s="69" t="str">
        <f ca="1">IF(J80&lt;COUNTIF(PRN!C$4:C$999999,K$2),(J80+1),"")</f>
        <v/>
      </c>
      <c r="K81" s="70" t="str">
        <f ca="1">IFERROR(INDEX(PRN!$B$2:$F$1048576,(MATCH('Procurement Analysis P-M-Q'!$K$2,PRN!$C$2:$C$1048576,0)+$J81-1),MATCH(K$4,PRN!$B$2:$F$2,0)),"")</f>
        <v/>
      </c>
      <c r="L81" s="70" t="str">
        <f ca="1">IFERROR(INDEX(PRN!$B$2:$F$1048576,(MATCH('Procurement Analysis P-M-Q'!$K$2,PRN!$C$2:$C$1048576,0)+$J81-1),MATCH(L$4,PRN!$B$2:$F$2,0)),"")</f>
        <v/>
      </c>
      <c r="M81" s="71" t="str">
        <f ca="1">IFERROR(INDEX(PRN!$B$2:$F$1048576,(MATCH('Procurement Analysis P-M-Q'!$K$2,PRN!$C$2:$C$1048576,0)+$J81-1),MATCH(M$4,PRN!$B$2:$F$2,0)),"")</f>
        <v/>
      </c>
      <c r="O81" s="69" t="str">
        <f ca="1">IF(O80&lt;COUNTIF(PRN!C$4:C$999999,P$2),(O80+1),"")</f>
        <v/>
      </c>
      <c r="P81" s="70" t="str">
        <f ca="1">IFERROR(INDEX(PRN!$B$2:$F$1048576,(MATCH('Procurement Analysis P-M-Q'!$P$2,PRN!$C$2:$C$1048576,0)+$O81-1),MATCH(P$4,PRN!$B$2:$F$2,0)),"")</f>
        <v/>
      </c>
      <c r="Q81" s="70" t="str">
        <f ca="1">IFERROR(INDEX(PRN!$B$2:$F$1048576,(MATCH('Procurement Analysis P-M-Q'!$P$2,PRN!$C$2:$C$1048576,0)+$O81-1),MATCH(Q$4,PRN!$B$2:$F$2,0)),"")</f>
        <v/>
      </c>
      <c r="R81" s="71" t="str">
        <f ca="1">IFERROR(INDEX(PRN!$B$2:$F$1048576,(MATCH('Procurement Analysis P-M-Q'!$P$2,PRN!$C$2:$C$1048576,0)+$O81-1),MATCH(R$4,PRN!$B$2:$F$2,0)),"")</f>
        <v/>
      </c>
      <c r="T81" s="69" t="str">
        <f ca="1">IF(T80&lt;COUNTIF(PRN!H$4:H$999999,U$2),(T80+1),"")</f>
        <v/>
      </c>
      <c r="U81" s="70" t="str">
        <f ca="1">IFERROR(INDEX(PRN!$B$2:$F$1048576,(MATCH('Procurement Analysis P-M-Q'!$U$2,PRN!$C$2:$C$1048576,0)+$T81-1),MATCH(U$4,PRN!$B$2:$F$2,0)),"")</f>
        <v/>
      </c>
      <c r="V81" s="70" t="str">
        <f ca="1">IFERROR(INDEX(PRN!$B$2:$F$1048576,(MATCH('Procurement Analysis P-M-Q'!$U$2,PRN!$C$2:$C$1048576,0)+$T81-1),MATCH(V$4,PRN!$B$2:$F$2,0)),"")</f>
        <v/>
      </c>
      <c r="W81" s="70" t="str">
        <f ca="1">IFERROR(INDEX(PRN!$B$2:$F$1048576,(MATCH('Procurement Analysis P-M-Q'!$U$2,PRN!$C$2:$C$1048576,0)+$T81-1),MATCH(W$4,PRN!$B$2:$F$2,0)),"")</f>
        <v/>
      </c>
    </row>
    <row r="82" spans="5:23" ht="15.75" x14ac:dyDescent="0.25">
      <c r="E82" s="69" t="str">
        <f ca="1">IF(E81&lt;COUNTIF(PRN!C$4:C$999999,F$2),(E81+1),"")</f>
        <v/>
      </c>
      <c r="F82" s="70" t="str">
        <f ca="1">IFERROR(INDEX(PRN!$B$2:$F$1048576,(MATCH('Procurement Analysis P-M-Q'!$F$2,PRN!$C$2:$C$1048576,0)+$E82-1),MATCH(F$4,PRN!$B$2:$F$2,0)),"")</f>
        <v/>
      </c>
      <c r="G82" s="70" t="str">
        <f ca="1">IFERROR(INDEX(PRN!$B$2:$F$1048576,(MATCH('Procurement Analysis P-M-Q'!$F$2,PRN!$C$2:$C$1048576,0)+$E82-1),MATCH(G$4,PRN!$B$2:$F$2,0)),"")</f>
        <v/>
      </c>
      <c r="H82" s="71" t="str">
        <f ca="1">IFERROR(INDEX(PRN!$B$2:$F$1048576,(MATCH('Procurement Analysis P-M-Q'!$F$2,PRN!$C$2:$C$1048576,0)+$E82-1),MATCH(H$4,PRN!$B$2:$F$2,0)),"")</f>
        <v/>
      </c>
      <c r="J82" s="69" t="str">
        <f ca="1">IF(J81&lt;COUNTIF(PRN!C$4:C$999999,K$2),(J81+1),"")</f>
        <v/>
      </c>
      <c r="K82" s="70" t="str">
        <f ca="1">IFERROR(INDEX(PRN!$B$2:$F$1048576,(MATCH('Procurement Analysis P-M-Q'!$K$2,PRN!$C$2:$C$1048576,0)+$J82-1),MATCH(K$4,PRN!$B$2:$F$2,0)),"")</f>
        <v/>
      </c>
      <c r="L82" s="70" t="str">
        <f ca="1">IFERROR(INDEX(PRN!$B$2:$F$1048576,(MATCH('Procurement Analysis P-M-Q'!$K$2,PRN!$C$2:$C$1048576,0)+$J82-1),MATCH(L$4,PRN!$B$2:$F$2,0)),"")</f>
        <v/>
      </c>
      <c r="M82" s="71" t="str">
        <f ca="1">IFERROR(INDEX(PRN!$B$2:$F$1048576,(MATCH('Procurement Analysis P-M-Q'!$K$2,PRN!$C$2:$C$1048576,0)+$J82-1),MATCH(M$4,PRN!$B$2:$F$2,0)),"")</f>
        <v/>
      </c>
      <c r="O82" s="69" t="str">
        <f ca="1">IF(O81&lt;COUNTIF(PRN!C$4:C$999999,P$2),(O81+1),"")</f>
        <v/>
      </c>
      <c r="P82" s="70" t="str">
        <f ca="1">IFERROR(INDEX(PRN!$B$2:$F$1048576,(MATCH('Procurement Analysis P-M-Q'!$P$2,PRN!$C$2:$C$1048576,0)+$O82-1),MATCH(P$4,PRN!$B$2:$F$2,0)),"")</f>
        <v/>
      </c>
      <c r="Q82" s="70" t="str">
        <f ca="1">IFERROR(INDEX(PRN!$B$2:$F$1048576,(MATCH('Procurement Analysis P-M-Q'!$P$2,PRN!$C$2:$C$1048576,0)+$O82-1),MATCH(Q$4,PRN!$B$2:$F$2,0)),"")</f>
        <v/>
      </c>
      <c r="R82" s="71" t="str">
        <f ca="1">IFERROR(INDEX(PRN!$B$2:$F$1048576,(MATCH('Procurement Analysis P-M-Q'!$P$2,PRN!$C$2:$C$1048576,0)+$O82-1),MATCH(R$4,PRN!$B$2:$F$2,0)),"")</f>
        <v/>
      </c>
      <c r="T82" s="69" t="str">
        <f ca="1">IF(T81&lt;COUNTIF(PRN!H$4:H$999999,U$2),(T81+1),"")</f>
        <v/>
      </c>
      <c r="U82" s="70" t="str">
        <f ca="1">IFERROR(INDEX(PRN!$B$2:$F$1048576,(MATCH('Procurement Analysis P-M-Q'!$U$2,PRN!$C$2:$C$1048576,0)+$T82-1),MATCH(U$4,PRN!$B$2:$F$2,0)),"")</f>
        <v/>
      </c>
      <c r="V82" s="70" t="str">
        <f ca="1">IFERROR(INDEX(PRN!$B$2:$F$1048576,(MATCH('Procurement Analysis P-M-Q'!$U$2,PRN!$C$2:$C$1048576,0)+$T82-1),MATCH(V$4,PRN!$B$2:$F$2,0)),"")</f>
        <v/>
      </c>
      <c r="W82" s="70" t="str">
        <f ca="1">IFERROR(INDEX(PRN!$B$2:$F$1048576,(MATCH('Procurement Analysis P-M-Q'!$U$2,PRN!$C$2:$C$1048576,0)+$T82-1),MATCH(W$4,PRN!$B$2:$F$2,0)),"")</f>
        <v/>
      </c>
    </row>
    <row r="83" spans="5:23" ht="15.75" x14ac:dyDescent="0.25">
      <c r="E83" s="69" t="str">
        <f ca="1">IF(E82&lt;COUNTIF(PRN!C$4:C$999999,F$2),(E82+1),"")</f>
        <v/>
      </c>
      <c r="F83" s="70" t="str">
        <f ca="1">IFERROR(INDEX(PRN!$B$2:$F$1048576,(MATCH('Procurement Analysis P-M-Q'!$F$2,PRN!$C$2:$C$1048576,0)+$E83-1),MATCH(F$4,PRN!$B$2:$F$2,0)),"")</f>
        <v/>
      </c>
      <c r="G83" s="70" t="str">
        <f ca="1">IFERROR(INDEX(PRN!$B$2:$F$1048576,(MATCH('Procurement Analysis P-M-Q'!$F$2,PRN!$C$2:$C$1048576,0)+$E83-1),MATCH(G$4,PRN!$B$2:$F$2,0)),"")</f>
        <v/>
      </c>
      <c r="H83" s="71" t="str">
        <f ca="1">IFERROR(INDEX(PRN!$B$2:$F$1048576,(MATCH('Procurement Analysis P-M-Q'!$F$2,PRN!$C$2:$C$1048576,0)+$E83-1),MATCH(H$4,PRN!$B$2:$F$2,0)),"")</f>
        <v/>
      </c>
      <c r="J83" s="69" t="str">
        <f ca="1">IF(J82&lt;COUNTIF(PRN!C$4:C$999999,K$2),(J82+1),"")</f>
        <v/>
      </c>
      <c r="K83" s="70" t="str">
        <f ca="1">IFERROR(INDEX(PRN!$B$2:$F$1048576,(MATCH('Procurement Analysis P-M-Q'!$K$2,PRN!$C$2:$C$1048576,0)+$J83-1),MATCH(K$4,PRN!$B$2:$F$2,0)),"")</f>
        <v/>
      </c>
      <c r="L83" s="70" t="str">
        <f ca="1">IFERROR(INDEX(PRN!$B$2:$F$1048576,(MATCH('Procurement Analysis P-M-Q'!$K$2,PRN!$C$2:$C$1048576,0)+$J83-1),MATCH(L$4,PRN!$B$2:$F$2,0)),"")</f>
        <v/>
      </c>
      <c r="M83" s="71" t="str">
        <f ca="1">IFERROR(INDEX(PRN!$B$2:$F$1048576,(MATCH('Procurement Analysis P-M-Q'!$K$2,PRN!$C$2:$C$1048576,0)+$J83-1),MATCH(M$4,PRN!$B$2:$F$2,0)),"")</f>
        <v/>
      </c>
      <c r="O83" s="69" t="str">
        <f ca="1">IF(O82&lt;COUNTIF(PRN!C$4:C$999999,P$2),(O82+1),"")</f>
        <v/>
      </c>
      <c r="P83" s="70" t="str">
        <f ca="1">IFERROR(INDEX(PRN!$B$2:$F$1048576,(MATCH('Procurement Analysis P-M-Q'!$P$2,PRN!$C$2:$C$1048576,0)+$O83-1),MATCH(P$4,PRN!$B$2:$F$2,0)),"")</f>
        <v/>
      </c>
      <c r="Q83" s="70" t="str">
        <f ca="1">IFERROR(INDEX(PRN!$B$2:$F$1048576,(MATCH('Procurement Analysis P-M-Q'!$P$2,PRN!$C$2:$C$1048576,0)+$O83-1),MATCH(Q$4,PRN!$B$2:$F$2,0)),"")</f>
        <v/>
      </c>
      <c r="R83" s="71" t="str">
        <f ca="1">IFERROR(INDEX(PRN!$B$2:$F$1048576,(MATCH('Procurement Analysis P-M-Q'!$P$2,PRN!$C$2:$C$1048576,0)+$O83-1),MATCH(R$4,PRN!$B$2:$F$2,0)),"")</f>
        <v/>
      </c>
      <c r="T83" s="69" t="str">
        <f ca="1">IF(T82&lt;COUNTIF(PRN!H$4:H$999999,U$2),(T82+1),"")</f>
        <v/>
      </c>
      <c r="U83" s="70" t="str">
        <f ca="1">IFERROR(INDEX(PRN!$B$2:$F$1048576,(MATCH('Procurement Analysis P-M-Q'!$U$2,PRN!$C$2:$C$1048576,0)+$T83-1),MATCH(U$4,PRN!$B$2:$F$2,0)),"")</f>
        <v/>
      </c>
      <c r="V83" s="70" t="str">
        <f ca="1">IFERROR(INDEX(PRN!$B$2:$F$1048576,(MATCH('Procurement Analysis P-M-Q'!$U$2,PRN!$C$2:$C$1048576,0)+$T83-1),MATCH(V$4,PRN!$B$2:$F$2,0)),"")</f>
        <v/>
      </c>
      <c r="W83" s="70" t="str">
        <f ca="1">IFERROR(INDEX(PRN!$B$2:$F$1048576,(MATCH('Procurement Analysis P-M-Q'!$U$2,PRN!$C$2:$C$1048576,0)+$T83-1),MATCH(W$4,PRN!$B$2:$F$2,0)),"")</f>
        <v/>
      </c>
    </row>
    <row r="84" spans="5:23" ht="15.75" x14ac:dyDescent="0.25">
      <c r="E84" s="69" t="str">
        <f ca="1">IF(E83&lt;COUNTIF(PRN!C$4:C$999999,F$2),(E83+1),"")</f>
        <v/>
      </c>
      <c r="F84" s="70" t="str">
        <f ca="1">IFERROR(INDEX(PRN!$B$2:$F$1048576,(MATCH('Procurement Analysis P-M-Q'!$F$2,PRN!$C$2:$C$1048576,0)+$E84-1),MATCH(F$4,PRN!$B$2:$F$2,0)),"")</f>
        <v/>
      </c>
      <c r="G84" s="70" t="str">
        <f ca="1">IFERROR(INDEX(PRN!$B$2:$F$1048576,(MATCH('Procurement Analysis P-M-Q'!$F$2,PRN!$C$2:$C$1048576,0)+$E84-1),MATCH(G$4,PRN!$B$2:$F$2,0)),"")</f>
        <v/>
      </c>
      <c r="H84" s="71" t="str">
        <f ca="1">IFERROR(INDEX(PRN!$B$2:$F$1048576,(MATCH('Procurement Analysis P-M-Q'!$F$2,PRN!$C$2:$C$1048576,0)+$E84-1),MATCH(H$4,PRN!$B$2:$F$2,0)),"")</f>
        <v/>
      </c>
      <c r="J84" s="69" t="str">
        <f ca="1">IF(J83&lt;COUNTIF(PRN!C$4:C$999999,K$2),(J83+1),"")</f>
        <v/>
      </c>
      <c r="K84" s="70" t="str">
        <f ca="1">IFERROR(INDEX(PRN!$B$2:$F$1048576,(MATCH('Procurement Analysis P-M-Q'!$K$2,PRN!$C$2:$C$1048576,0)+$J84-1),MATCH(K$4,PRN!$B$2:$F$2,0)),"")</f>
        <v/>
      </c>
      <c r="L84" s="70" t="str">
        <f ca="1">IFERROR(INDEX(PRN!$B$2:$F$1048576,(MATCH('Procurement Analysis P-M-Q'!$K$2,PRN!$C$2:$C$1048576,0)+$J84-1),MATCH(L$4,PRN!$B$2:$F$2,0)),"")</f>
        <v/>
      </c>
      <c r="M84" s="71" t="str">
        <f ca="1">IFERROR(INDEX(PRN!$B$2:$F$1048576,(MATCH('Procurement Analysis P-M-Q'!$K$2,PRN!$C$2:$C$1048576,0)+$J84-1),MATCH(M$4,PRN!$B$2:$F$2,0)),"")</f>
        <v/>
      </c>
      <c r="O84" s="69" t="str">
        <f ca="1">IF(O83&lt;COUNTIF(PRN!C$4:C$999999,P$2),(O83+1),"")</f>
        <v/>
      </c>
      <c r="P84" s="70" t="str">
        <f ca="1">IFERROR(INDEX(PRN!$B$2:$F$1048576,(MATCH('Procurement Analysis P-M-Q'!$P$2,PRN!$C$2:$C$1048576,0)+$O84-1),MATCH(P$4,PRN!$B$2:$F$2,0)),"")</f>
        <v/>
      </c>
      <c r="Q84" s="70" t="str">
        <f ca="1">IFERROR(INDEX(PRN!$B$2:$F$1048576,(MATCH('Procurement Analysis P-M-Q'!$P$2,PRN!$C$2:$C$1048576,0)+$O84-1),MATCH(Q$4,PRN!$B$2:$F$2,0)),"")</f>
        <v/>
      </c>
      <c r="R84" s="71" t="str">
        <f ca="1">IFERROR(INDEX(PRN!$B$2:$F$1048576,(MATCH('Procurement Analysis P-M-Q'!$P$2,PRN!$C$2:$C$1048576,0)+$O84-1),MATCH(R$4,PRN!$B$2:$F$2,0)),"")</f>
        <v/>
      </c>
      <c r="T84" s="69" t="str">
        <f ca="1">IF(T83&lt;COUNTIF(PRN!H$4:H$999999,U$2),(T83+1),"")</f>
        <v/>
      </c>
      <c r="U84" s="70" t="str">
        <f ca="1">IFERROR(INDEX(PRN!$B$2:$F$1048576,(MATCH('Procurement Analysis P-M-Q'!$U$2,PRN!$C$2:$C$1048576,0)+$T84-1),MATCH(U$4,PRN!$B$2:$F$2,0)),"")</f>
        <v/>
      </c>
      <c r="V84" s="70" t="str">
        <f ca="1">IFERROR(INDEX(PRN!$B$2:$F$1048576,(MATCH('Procurement Analysis P-M-Q'!$U$2,PRN!$C$2:$C$1048576,0)+$T84-1),MATCH(V$4,PRN!$B$2:$F$2,0)),"")</f>
        <v/>
      </c>
      <c r="W84" s="70" t="str">
        <f ca="1">IFERROR(INDEX(PRN!$B$2:$F$1048576,(MATCH('Procurement Analysis P-M-Q'!$U$2,PRN!$C$2:$C$1048576,0)+$T84-1),MATCH(W$4,PRN!$B$2:$F$2,0)),"")</f>
        <v/>
      </c>
    </row>
    <row r="85" spans="5:23" ht="15.75" x14ac:dyDescent="0.25">
      <c r="E85" s="69" t="str">
        <f ca="1">IF(E84&lt;COUNTIF(PRN!C$4:C$999999,F$2),(E84+1),"")</f>
        <v/>
      </c>
      <c r="F85" s="70" t="str">
        <f ca="1">IFERROR(INDEX(PRN!$B$2:$F$1048576,(MATCH('Procurement Analysis P-M-Q'!$F$2,PRN!$C$2:$C$1048576,0)+$E85-1),MATCH(F$4,PRN!$B$2:$F$2,0)),"")</f>
        <v/>
      </c>
      <c r="G85" s="70" t="str">
        <f ca="1">IFERROR(INDEX(PRN!$B$2:$F$1048576,(MATCH('Procurement Analysis P-M-Q'!$F$2,PRN!$C$2:$C$1048576,0)+$E85-1),MATCH(G$4,PRN!$B$2:$F$2,0)),"")</f>
        <v/>
      </c>
      <c r="H85" s="71" t="str">
        <f ca="1">IFERROR(INDEX(PRN!$B$2:$F$1048576,(MATCH('Procurement Analysis P-M-Q'!$F$2,PRN!$C$2:$C$1048576,0)+$E85-1),MATCH(H$4,PRN!$B$2:$F$2,0)),"")</f>
        <v/>
      </c>
      <c r="J85" s="69" t="str">
        <f ca="1">IF(J84&lt;COUNTIF(PRN!C$4:C$999999,K$2),(J84+1),"")</f>
        <v/>
      </c>
      <c r="K85" s="70" t="str">
        <f ca="1">IFERROR(INDEX(PRN!$B$2:$F$1048576,(MATCH('Procurement Analysis P-M-Q'!$K$2,PRN!$C$2:$C$1048576,0)+$J85-1),MATCH(K$4,PRN!$B$2:$F$2,0)),"")</f>
        <v/>
      </c>
      <c r="L85" s="70" t="str">
        <f ca="1">IFERROR(INDEX(PRN!$B$2:$F$1048576,(MATCH('Procurement Analysis P-M-Q'!$K$2,PRN!$C$2:$C$1048576,0)+$J85-1),MATCH(L$4,PRN!$B$2:$F$2,0)),"")</f>
        <v/>
      </c>
      <c r="M85" s="71" t="str">
        <f ca="1">IFERROR(INDEX(PRN!$B$2:$F$1048576,(MATCH('Procurement Analysis P-M-Q'!$K$2,PRN!$C$2:$C$1048576,0)+$J85-1),MATCH(M$4,PRN!$B$2:$F$2,0)),"")</f>
        <v/>
      </c>
      <c r="O85" s="69" t="str">
        <f ca="1">IF(O84&lt;COUNTIF(PRN!C$4:C$999999,P$2),(O84+1),"")</f>
        <v/>
      </c>
      <c r="P85" s="70" t="str">
        <f ca="1">IFERROR(INDEX(PRN!$B$2:$F$1048576,(MATCH('Procurement Analysis P-M-Q'!$P$2,PRN!$C$2:$C$1048576,0)+$O85-1),MATCH(P$4,PRN!$B$2:$F$2,0)),"")</f>
        <v/>
      </c>
      <c r="Q85" s="70" t="str">
        <f ca="1">IFERROR(INDEX(PRN!$B$2:$F$1048576,(MATCH('Procurement Analysis P-M-Q'!$P$2,PRN!$C$2:$C$1048576,0)+$O85-1),MATCH(Q$4,PRN!$B$2:$F$2,0)),"")</f>
        <v/>
      </c>
      <c r="R85" s="71" t="str">
        <f ca="1">IFERROR(INDEX(PRN!$B$2:$F$1048576,(MATCH('Procurement Analysis P-M-Q'!$P$2,PRN!$C$2:$C$1048576,0)+$O85-1),MATCH(R$4,PRN!$B$2:$F$2,0)),"")</f>
        <v/>
      </c>
      <c r="T85" s="69" t="str">
        <f ca="1">IF(T84&lt;COUNTIF(PRN!H$4:H$999999,U$2),(T84+1),"")</f>
        <v/>
      </c>
      <c r="U85" s="70" t="str">
        <f ca="1">IFERROR(INDEX(PRN!$B$2:$F$1048576,(MATCH('Procurement Analysis P-M-Q'!$U$2,PRN!$C$2:$C$1048576,0)+$T85-1),MATCH(U$4,PRN!$B$2:$F$2,0)),"")</f>
        <v/>
      </c>
      <c r="V85" s="70" t="str">
        <f ca="1">IFERROR(INDEX(PRN!$B$2:$F$1048576,(MATCH('Procurement Analysis P-M-Q'!$U$2,PRN!$C$2:$C$1048576,0)+$T85-1),MATCH(V$4,PRN!$B$2:$F$2,0)),"")</f>
        <v/>
      </c>
      <c r="W85" s="70" t="str">
        <f ca="1">IFERROR(INDEX(PRN!$B$2:$F$1048576,(MATCH('Procurement Analysis P-M-Q'!$U$2,PRN!$C$2:$C$1048576,0)+$T85-1),MATCH(W$4,PRN!$B$2:$F$2,0)),"")</f>
        <v/>
      </c>
    </row>
    <row r="86" spans="5:23" ht="15.75" x14ac:dyDescent="0.25">
      <c r="E86" s="69" t="str">
        <f ca="1">IF(E85&lt;COUNTIF(PRN!C$4:C$999999,F$2),(E85+1),"")</f>
        <v/>
      </c>
      <c r="F86" s="70" t="str">
        <f ca="1">IFERROR(INDEX(PRN!$B$2:$F$1048576,(MATCH('Procurement Analysis P-M-Q'!$F$2,PRN!$C$2:$C$1048576,0)+$E86-1),MATCH(F$4,PRN!$B$2:$F$2,0)),"")</f>
        <v/>
      </c>
      <c r="G86" s="70" t="str">
        <f ca="1">IFERROR(INDEX(PRN!$B$2:$F$1048576,(MATCH('Procurement Analysis P-M-Q'!$F$2,PRN!$C$2:$C$1048576,0)+$E86-1),MATCH(G$4,PRN!$B$2:$F$2,0)),"")</f>
        <v/>
      </c>
      <c r="H86" s="71" t="str">
        <f ca="1">IFERROR(INDEX(PRN!$B$2:$F$1048576,(MATCH('Procurement Analysis P-M-Q'!$F$2,PRN!$C$2:$C$1048576,0)+$E86-1),MATCH(H$4,PRN!$B$2:$F$2,0)),"")</f>
        <v/>
      </c>
      <c r="J86" s="69" t="str">
        <f ca="1">IF(J85&lt;COUNTIF(PRN!C$4:C$999999,K$2),(J85+1),"")</f>
        <v/>
      </c>
      <c r="K86" s="70" t="str">
        <f ca="1">IFERROR(INDEX(PRN!$B$2:$F$1048576,(MATCH('Procurement Analysis P-M-Q'!$K$2,PRN!$C$2:$C$1048576,0)+$J86-1),MATCH(K$4,PRN!$B$2:$F$2,0)),"")</f>
        <v/>
      </c>
      <c r="L86" s="70" t="str">
        <f ca="1">IFERROR(INDEX(PRN!$B$2:$F$1048576,(MATCH('Procurement Analysis P-M-Q'!$K$2,PRN!$C$2:$C$1048576,0)+$J86-1),MATCH(L$4,PRN!$B$2:$F$2,0)),"")</f>
        <v/>
      </c>
      <c r="M86" s="71" t="str">
        <f ca="1">IFERROR(INDEX(PRN!$B$2:$F$1048576,(MATCH('Procurement Analysis P-M-Q'!$K$2,PRN!$C$2:$C$1048576,0)+$J86-1),MATCH(M$4,PRN!$B$2:$F$2,0)),"")</f>
        <v/>
      </c>
      <c r="O86" s="69" t="str">
        <f ca="1">IF(O85&lt;COUNTIF(PRN!C$4:C$999999,P$2),(O85+1),"")</f>
        <v/>
      </c>
      <c r="P86" s="70" t="str">
        <f ca="1">IFERROR(INDEX(PRN!$B$2:$F$1048576,(MATCH('Procurement Analysis P-M-Q'!$P$2,PRN!$C$2:$C$1048576,0)+$O86-1),MATCH(P$4,PRN!$B$2:$F$2,0)),"")</f>
        <v/>
      </c>
      <c r="Q86" s="70" t="str">
        <f ca="1">IFERROR(INDEX(PRN!$B$2:$F$1048576,(MATCH('Procurement Analysis P-M-Q'!$P$2,PRN!$C$2:$C$1048576,0)+$O86-1),MATCH(Q$4,PRN!$B$2:$F$2,0)),"")</f>
        <v/>
      </c>
      <c r="R86" s="71" t="str">
        <f ca="1">IFERROR(INDEX(PRN!$B$2:$F$1048576,(MATCH('Procurement Analysis P-M-Q'!$P$2,PRN!$C$2:$C$1048576,0)+$O86-1),MATCH(R$4,PRN!$B$2:$F$2,0)),"")</f>
        <v/>
      </c>
      <c r="T86" s="69" t="str">
        <f ca="1">IF(T85&lt;COUNTIF(PRN!H$4:H$999999,U$2),(T85+1),"")</f>
        <v/>
      </c>
      <c r="U86" s="70" t="str">
        <f ca="1">IFERROR(INDEX(PRN!$B$2:$F$1048576,(MATCH('Procurement Analysis P-M-Q'!$U$2,PRN!$C$2:$C$1048576,0)+$T86-1),MATCH(U$4,PRN!$B$2:$F$2,0)),"")</f>
        <v/>
      </c>
      <c r="V86" s="70" t="str">
        <f ca="1">IFERROR(INDEX(PRN!$B$2:$F$1048576,(MATCH('Procurement Analysis P-M-Q'!$U$2,PRN!$C$2:$C$1048576,0)+$T86-1),MATCH(V$4,PRN!$B$2:$F$2,0)),"")</f>
        <v/>
      </c>
      <c r="W86" s="70" t="str">
        <f ca="1">IFERROR(INDEX(PRN!$B$2:$F$1048576,(MATCH('Procurement Analysis P-M-Q'!$U$2,PRN!$C$2:$C$1048576,0)+$T86-1),MATCH(W$4,PRN!$B$2:$F$2,0)),"")</f>
        <v/>
      </c>
    </row>
    <row r="87" spans="5:23" ht="15.75" x14ac:dyDescent="0.25">
      <c r="E87" s="69" t="str">
        <f ca="1">IF(E86&lt;COUNTIF(PRN!C$4:C$999999,F$2),(E86+1),"")</f>
        <v/>
      </c>
      <c r="F87" s="70" t="str">
        <f ca="1">IFERROR(INDEX(PRN!$B$2:$F$1048576,(MATCH('Procurement Analysis P-M-Q'!$F$2,PRN!$C$2:$C$1048576,0)+$E87-1),MATCH(F$4,PRN!$B$2:$F$2,0)),"")</f>
        <v/>
      </c>
      <c r="G87" s="70" t="str">
        <f ca="1">IFERROR(INDEX(PRN!$B$2:$F$1048576,(MATCH('Procurement Analysis P-M-Q'!$F$2,PRN!$C$2:$C$1048576,0)+$E87-1),MATCH(G$4,PRN!$B$2:$F$2,0)),"")</f>
        <v/>
      </c>
      <c r="H87" s="71" t="str">
        <f ca="1">IFERROR(INDEX(PRN!$B$2:$F$1048576,(MATCH('Procurement Analysis P-M-Q'!$F$2,PRN!$C$2:$C$1048576,0)+$E87-1),MATCH(H$4,PRN!$B$2:$F$2,0)),"")</f>
        <v/>
      </c>
      <c r="J87" s="69" t="str">
        <f ca="1">IF(J86&lt;COUNTIF(PRN!C$4:C$999999,K$2),(J86+1),"")</f>
        <v/>
      </c>
      <c r="K87" s="70" t="str">
        <f ca="1">IFERROR(INDEX(PRN!$B$2:$F$1048576,(MATCH('Procurement Analysis P-M-Q'!$K$2,PRN!$C$2:$C$1048576,0)+$J87-1),MATCH(K$4,PRN!$B$2:$F$2,0)),"")</f>
        <v/>
      </c>
      <c r="L87" s="70" t="str">
        <f ca="1">IFERROR(INDEX(PRN!$B$2:$F$1048576,(MATCH('Procurement Analysis P-M-Q'!$K$2,PRN!$C$2:$C$1048576,0)+$J87-1),MATCH(L$4,PRN!$B$2:$F$2,0)),"")</f>
        <v/>
      </c>
      <c r="M87" s="71" t="str">
        <f ca="1">IFERROR(INDEX(PRN!$B$2:$F$1048576,(MATCH('Procurement Analysis P-M-Q'!$K$2,PRN!$C$2:$C$1048576,0)+$J87-1),MATCH(M$4,PRN!$B$2:$F$2,0)),"")</f>
        <v/>
      </c>
      <c r="O87" s="69" t="str">
        <f ca="1">IF(O86&lt;COUNTIF(PRN!C$4:C$999999,P$2),(O86+1),"")</f>
        <v/>
      </c>
      <c r="P87" s="70" t="str">
        <f ca="1">IFERROR(INDEX(PRN!$B$2:$F$1048576,(MATCH('Procurement Analysis P-M-Q'!$P$2,PRN!$C$2:$C$1048576,0)+$O87-1),MATCH(P$4,PRN!$B$2:$F$2,0)),"")</f>
        <v/>
      </c>
      <c r="Q87" s="70" t="str">
        <f ca="1">IFERROR(INDEX(PRN!$B$2:$F$1048576,(MATCH('Procurement Analysis P-M-Q'!$P$2,PRN!$C$2:$C$1048576,0)+$O87-1),MATCH(Q$4,PRN!$B$2:$F$2,0)),"")</f>
        <v/>
      </c>
      <c r="R87" s="71" t="str">
        <f ca="1">IFERROR(INDEX(PRN!$B$2:$F$1048576,(MATCH('Procurement Analysis P-M-Q'!$P$2,PRN!$C$2:$C$1048576,0)+$O87-1),MATCH(R$4,PRN!$B$2:$F$2,0)),"")</f>
        <v/>
      </c>
      <c r="T87" s="69" t="str">
        <f ca="1">IF(T86&lt;COUNTIF(PRN!H$4:H$999999,U$2),(T86+1),"")</f>
        <v/>
      </c>
      <c r="U87" s="70" t="str">
        <f ca="1">IFERROR(INDEX(PRN!$B$2:$F$1048576,(MATCH('Procurement Analysis P-M-Q'!$U$2,PRN!$C$2:$C$1048576,0)+$T87-1),MATCH(U$4,PRN!$B$2:$F$2,0)),"")</f>
        <v/>
      </c>
      <c r="V87" s="70" t="str">
        <f ca="1">IFERROR(INDEX(PRN!$B$2:$F$1048576,(MATCH('Procurement Analysis P-M-Q'!$U$2,PRN!$C$2:$C$1048576,0)+$T87-1),MATCH(V$4,PRN!$B$2:$F$2,0)),"")</f>
        <v/>
      </c>
      <c r="W87" s="70" t="str">
        <f ca="1">IFERROR(INDEX(PRN!$B$2:$F$1048576,(MATCH('Procurement Analysis P-M-Q'!$U$2,PRN!$C$2:$C$1048576,0)+$T87-1),MATCH(W$4,PRN!$B$2:$F$2,0)),"")</f>
        <v/>
      </c>
    </row>
    <row r="88" spans="5:23" ht="15.75" x14ac:dyDescent="0.25">
      <c r="E88" s="69" t="str">
        <f ca="1">IF(E87&lt;COUNTIF(PRN!C$4:C$999999,F$2),(E87+1),"")</f>
        <v/>
      </c>
      <c r="F88" s="70" t="str">
        <f ca="1">IFERROR(INDEX(PRN!$B$2:$F$1048576,(MATCH('Procurement Analysis P-M-Q'!$F$2,PRN!$C$2:$C$1048576,0)+$E88-1),MATCH(F$4,PRN!$B$2:$F$2,0)),"")</f>
        <v/>
      </c>
      <c r="G88" s="70" t="str">
        <f ca="1">IFERROR(INDEX(PRN!$B$2:$F$1048576,(MATCH('Procurement Analysis P-M-Q'!$F$2,PRN!$C$2:$C$1048576,0)+$E88-1),MATCH(G$4,PRN!$B$2:$F$2,0)),"")</f>
        <v/>
      </c>
      <c r="H88" s="71" t="str">
        <f ca="1">IFERROR(INDEX(PRN!$B$2:$F$1048576,(MATCH('Procurement Analysis P-M-Q'!$F$2,PRN!$C$2:$C$1048576,0)+$E88-1),MATCH(H$4,PRN!$B$2:$F$2,0)),"")</f>
        <v/>
      </c>
      <c r="J88" s="69" t="str">
        <f ca="1">IF(J87&lt;COUNTIF(PRN!C$4:C$999999,K$2),(J87+1),"")</f>
        <v/>
      </c>
      <c r="K88" s="70" t="str">
        <f ca="1">IFERROR(INDEX(PRN!$B$2:$F$1048576,(MATCH('Procurement Analysis P-M-Q'!$K$2,PRN!$C$2:$C$1048576,0)+$J88-1),MATCH(K$4,PRN!$B$2:$F$2,0)),"")</f>
        <v/>
      </c>
      <c r="L88" s="70" t="str">
        <f ca="1">IFERROR(INDEX(PRN!$B$2:$F$1048576,(MATCH('Procurement Analysis P-M-Q'!$K$2,PRN!$C$2:$C$1048576,0)+$J88-1),MATCH(L$4,PRN!$B$2:$F$2,0)),"")</f>
        <v/>
      </c>
      <c r="M88" s="71" t="str">
        <f ca="1">IFERROR(INDEX(PRN!$B$2:$F$1048576,(MATCH('Procurement Analysis P-M-Q'!$K$2,PRN!$C$2:$C$1048576,0)+$J88-1),MATCH(M$4,PRN!$B$2:$F$2,0)),"")</f>
        <v/>
      </c>
      <c r="O88" s="69" t="str">
        <f ca="1">IF(O87&lt;COUNTIF(PRN!C$4:C$999999,P$2),(O87+1),"")</f>
        <v/>
      </c>
      <c r="P88" s="70" t="str">
        <f ca="1">IFERROR(INDEX(PRN!$B$2:$F$1048576,(MATCH('Procurement Analysis P-M-Q'!$P$2,PRN!$C$2:$C$1048576,0)+$O88-1),MATCH(P$4,PRN!$B$2:$F$2,0)),"")</f>
        <v/>
      </c>
      <c r="Q88" s="70" t="str">
        <f ca="1">IFERROR(INDEX(PRN!$B$2:$F$1048576,(MATCH('Procurement Analysis P-M-Q'!$P$2,PRN!$C$2:$C$1048576,0)+$O88-1),MATCH(Q$4,PRN!$B$2:$F$2,0)),"")</f>
        <v/>
      </c>
      <c r="R88" s="71" t="str">
        <f ca="1">IFERROR(INDEX(PRN!$B$2:$F$1048576,(MATCH('Procurement Analysis P-M-Q'!$P$2,PRN!$C$2:$C$1048576,0)+$O88-1),MATCH(R$4,PRN!$B$2:$F$2,0)),"")</f>
        <v/>
      </c>
      <c r="T88" s="69" t="str">
        <f ca="1">IF(T87&lt;COUNTIF(PRN!H$4:H$999999,U$2),(T87+1),"")</f>
        <v/>
      </c>
      <c r="U88" s="70" t="str">
        <f ca="1">IFERROR(INDEX(PRN!$B$2:$F$1048576,(MATCH('Procurement Analysis P-M-Q'!$U$2,PRN!$C$2:$C$1048576,0)+$T88-1),MATCH(U$4,PRN!$B$2:$F$2,0)),"")</f>
        <v/>
      </c>
      <c r="V88" s="70" t="str">
        <f ca="1">IFERROR(INDEX(PRN!$B$2:$F$1048576,(MATCH('Procurement Analysis P-M-Q'!$U$2,PRN!$C$2:$C$1048576,0)+$T88-1),MATCH(V$4,PRN!$B$2:$F$2,0)),"")</f>
        <v/>
      </c>
      <c r="W88" s="70" t="str">
        <f ca="1">IFERROR(INDEX(PRN!$B$2:$F$1048576,(MATCH('Procurement Analysis P-M-Q'!$U$2,PRN!$C$2:$C$1048576,0)+$T88-1),MATCH(W$4,PRN!$B$2:$F$2,0)),"")</f>
        <v/>
      </c>
    </row>
    <row r="89" spans="5:23" ht="15.75" x14ac:dyDescent="0.25">
      <c r="E89" s="69" t="str">
        <f ca="1">IF(E88&lt;COUNTIF(PRN!C$4:C$999999,F$2),(E88+1),"")</f>
        <v/>
      </c>
      <c r="F89" s="70" t="str">
        <f ca="1">IFERROR(INDEX(PRN!$B$2:$F$1048576,(MATCH('Procurement Analysis P-M-Q'!$F$2,PRN!$C$2:$C$1048576,0)+$E89-1),MATCH(F$4,PRN!$B$2:$F$2,0)),"")</f>
        <v/>
      </c>
      <c r="G89" s="70" t="str">
        <f ca="1">IFERROR(INDEX(PRN!$B$2:$F$1048576,(MATCH('Procurement Analysis P-M-Q'!$F$2,PRN!$C$2:$C$1048576,0)+$E89-1),MATCH(G$4,PRN!$B$2:$F$2,0)),"")</f>
        <v/>
      </c>
      <c r="H89" s="71" t="str">
        <f ca="1">IFERROR(INDEX(PRN!$B$2:$F$1048576,(MATCH('Procurement Analysis P-M-Q'!$F$2,PRN!$C$2:$C$1048576,0)+$E89-1),MATCH(H$4,PRN!$B$2:$F$2,0)),"")</f>
        <v/>
      </c>
      <c r="J89" s="69" t="str">
        <f ca="1">IF(J88&lt;COUNTIF(PRN!C$4:C$999999,K$2),(J88+1),"")</f>
        <v/>
      </c>
      <c r="K89" s="70" t="str">
        <f ca="1">IFERROR(INDEX(PRN!$B$2:$F$1048576,(MATCH('Procurement Analysis P-M-Q'!$K$2,PRN!$C$2:$C$1048576,0)+$J89-1),MATCH(K$4,PRN!$B$2:$F$2,0)),"")</f>
        <v/>
      </c>
      <c r="L89" s="70" t="str">
        <f ca="1">IFERROR(INDEX(PRN!$B$2:$F$1048576,(MATCH('Procurement Analysis P-M-Q'!$K$2,PRN!$C$2:$C$1048576,0)+$J89-1),MATCH(L$4,PRN!$B$2:$F$2,0)),"")</f>
        <v/>
      </c>
      <c r="M89" s="71" t="str">
        <f ca="1">IFERROR(INDEX(PRN!$B$2:$F$1048576,(MATCH('Procurement Analysis P-M-Q'!$K$2,PRN!$C$2:$C$1048576,0)+$J89-1),MATCH(M$4,PRN!$B$2:$F$2,0)),"")</f>
        <v/>
      </c>
      <c r="O89" s="69" t="str">
        <f ca="1">IF(O88&lt;COUNTIF(PRN!C$4:C$999999,P$2),(O88+1),"")</f>
        <v/>
      </c>
      <c r="P89" s="70" t="str">
        <f ca="1">IFERROR(INDEX(PRN!$B$2:$F$1048576,(MATCH('Procurement Analysis P-M-Q'!$P$2,PRN!$C$2:$C$1048576,0)+$O89-1),MATCH(P$4,PRN!$B$2:$F$2,0)),"")</f>
        <v/>
      </c>
      <c r="Q89" s="70" t="str">
        <f ca="1">IFERROR(INDEX(PRN!$B$2:$F$1048576,(MATCH('Procurement Analysis P-M-Q'!$P$2,PRN!$C$2:$C$1048576,0)+$O89-1),MATCH(Q$4,PRN!$B$2:$F$2,0)),"")</f>
        <v/>
      </c>
      <c r="R89" s="71" t="str">
        <f ca="1">IFERROR(INDEX(PRN!$B$2:$F$1048576,(MATCH('Procurement Analysis P-M-Q'!$P$2,PRN!$C$2:$C$1048576,0)+$O89-1),MATCH(R$4,PRN!$B$2:$F$2,0)),"")</f>
        <v/>
      </c>
      <c r="T89" s="69" t="str">
        <f ca="1">IF(T88&lt;COUNTIF(PRN!H$4:H$999999,U$2),(T88+1),"")</f>
        <v/>
      </c>
      <c r="U89" s="70" t="str">
        <f ca="1">IFERROR(INDEX(PRN!$B$2:$F$1048576,(MATCH('Procurement Analysis P-M-Q'!$U$2,PRN!$C$2:$C$1048576,0)+$T89-1),MATCH(U$4,PRN!$B$2:$F$2,0)),"")</f>
        <v/>
      </c>
      <c r="V89" s="70" t="str">
        <f ca="1">IFERROR(INDEX(PRN!$B$2:$F$1048576,(MATCH('Procurement Analysis P-M-Q'!$U$2,PRN!$C$2:$C$1048576,0)+$T89-1),MATCH(V$4,PRN!$B$2:$F$2,0)),"")</f>
        <v/>
      </c>
      <c r="W89" s="70" t="str">
        <f ca="1">IFERROR(INDEX(PRN!$B$2:$F$1048576,(MATCH('Procurement Analysis P-M-Q'!$U$2,PRN!$C$2:$C$1048576,0)+$T89-1),MATCH(W$4,PRN!$B$2:$F$2,0)),"")</f>
        <v/>
      </c>
    </row>
    <row r="90" spans="5:23" ht="15.75" x14ac:dyDescent="0.25">
      <c r="E90" s="69" t="str">
        <f ca="1">IF(E89&lt;COUNTIF(PRN!C$4:C$999999,F$2),(E89+1),"")</f>
        <v/>
      </c>
      <c r="F90" s="70" t="str">
        <f ca="1">IFERROR(INDEX(PRN!$B$2:$F$1048576,(MATCH('Procurement Analysis P-M-Q'!$F$2,PRN!$C$2:$C$1048576,0)+$E90-1),MATCH(F$4,PRN!$B$2:$F$2,0)),"")</f>
        <v/>
      </c>
      <c r="G90" s="70" t="str">
        <f ca="1">IFERROR(INDEX(PRN!$B$2:$F$1048576,(MATCH('Procurement Analysis P-M-Q'!$F$2,PRN!$C$2:$C$1048576,0)+$E90-1),MATCH(G$4,PRN!$B$2:$F$2,0)),"")</f>
        <v/>
      </c>
      <c r="H90" s="71" t="str">
        <f ca="1">IFERROR(INDEX(PRN!$B$2:$F$1048576,(MATCH('Procurement Analysis P-M-Q'!$F$2,PRN!$C$2:$C$1048576,0)+$E90-1),MATCH(H$4,PRN!$B$2:$F$2,0)),"")</f>
        <v/>
      </c>
      <c r="J90" s="69" t="str">
        <f ca="1">IF(J89&lt;COUNTIF(PRN!C$4:C$999999,K$2),(J89+1),"")</f>
        <v/>
      </c>
      <c r="K90" s="70" t="str">
        <f ca="1">IFERROR(INDEX(PRN!$B$2:$F$1048576,(MATCH('Procurement Analysis P-M-Q'!$K$2,PRN!$C$2:$C$1048576,0)+$J90-1),MATCH(K$4,PRN!$B$2:$F$2,0)),"")</f>
        <v/>
      </c>
      <c r="L90" s="70" t="str">
        <f ca="1">IFERROR(INDEX(PRN!$B$2:$F$1048576,(MATCH('Procurement Analysis P-M-Q'!$K$2,PRN!$C$2:$C$1048576,0)+$J90-1),MATCH(L$4,PRN!$B$2:$F$2,0)),"")</f>
        <v/>
      </c>
      <c r="M90" s="71" t="str">
        <f ca="1">IFERROR(INDEX(PRN!$B$2:$F$1048576,(MATCH('Procurement Analysis P-M-Q'!$K$2,PRN!$C$2:$C$1048576,0)+$J90-1),MATCH(M$4,PRN!$B$2:$F$2,0)),"")</f>
        <v/>
      </c>
      <c r="O90" s="69" t="str">
        <f ca="1">IF(O89&lt;COUNTIF(PRN!C$4:C$999999,P$2),(O89+1),"")</f>
        <v/>
      </c>
      <c r="P90" s="70" t="str">
        <f ca="1">IFERROR(INDEX(PRN!$B$2:$F$1048576,(MATCH('Procurement Analysis P-M-Q'!$P$2,PRN!$C$2:$C$1048576,0)+$O90-1),MATCH(P$4,PRN!$B$2:$F$2,0)),"")</f>
        <v/>
      </c>
      <c r="Q90" s="70" t="str">
        <f ca="1">IFERROR(INDEX(PRN!$B$2:$F$1048576,(MATCH('Procurement Analysis P-M-Q'!$P$2,PRN!$C$2:$C$1048576,0)+$O90-1),MATCH(Q$4,PRN!$B$2:$F$2,0)),"")</f>
        <v/>
      </c>
      <c r="R90" s="71" t="str">
        <f ca="1">IFERROR(INDEX(PRN!$B$2:$F$1048576,(MATCH('Procurement Analysis P-M-Q'!$P$2,PRN!$C$2:$C$1048576,0)+$O90-1),MATCH(R$4,PRN!$B$2:$F$2,0)),"")</f>
        <v/>
      </c>
      <c r="T90" s="69" t="str">
        <f ca="1">IF(T89&lt;COUNTIF(PRN!H$4:H$999999,U$2),(T89+1),"")</f>
        <v/>
      </c>
      <c r="U90" s="70" t="str">
        <f ca="1">IFERROR(INDEX(PRN!$B$2:$F$1048576,(MATCH('Procurement Analysis P-M-Q'!$U$2,PRN!$C$2:$C$1048576,0)+$T90-1),MATCH(U$4,PRN!$B$2:$F$2,0)),"")</f>
        <v/>
      </c>
      <c r="V90" s="70" t="str">
        <f ca="1">IFERROR(INDEX(PRN!$B$2:$F$1048576,(MATCH('Procurement Analysis P-M-Q'!$U$2,PRN!$C$2:$C$1048576,0)+$T90-1),MATCH(V$4,PRN!$B$2:$F$2,0)),"")</f>
        <v/>
      </c>
      <c r="W90" s="70" t="str">
        <f ca="1">IFERROR(INDEX(PRN!$B$2:$F$1048576,(MATCH('Procurement Analysis P-M-Q'!$U$2,PRN!$C$2:$C$1048576,0)+$T90-1),MATCH(W$4,PRN!$B$2:$F$2,0)),"")</f>
        <v/>
      </c>
    </row>
    <row r="91" spans="5:23" ht="15.75" x14ac:dyDescent="0.25">
      <c r="E91" s="69" t="str">
        <f ca="1">IF(E90&lt;COUNTIF(PRN!C$4:C$999999,F$2),(E90+1),"")</f>
        <v/>
      </c>
      <c r="F91" s="70" t="str">
        <f ca="1">IFERROR(INDEX(PRN!$B$2:$F$1048576,(MATCH('Procurement Analysis P-M-Q'!$F$2,PRN!$C$2:$C$1048576,0)+$E91-1),MATCH(F$4,PRN!$B$2:$F$2,0)),"")</f>
        <v/>
      </c>
      <c r="G91" s="70" t="str">
        <f ca="1">IFERROR(INDEX(PRN!$B$2:$F$1048576,(MATCH('Procurement Analysis P-M-Q'!$F$2,PRN!$C$2:$C$1048576,0)+$E91-1),MATCH(G$4,PRN!$B$2:$F$2,0)),"")</f>
        <v/>
      </c>
      <c r="H91" s="71" t="str">
        <f ca="1">IFERROR(INDEX(PRN!$B$2:$F$1048576,(MATCH('Procurement Analysis P-M-Q'!$F$2,PRN!$C$2:$C$1048576,0)+$E91-1),MATCH(H$4,PRN!$B$2:$F$2,0)),"")</f>
        <v/>
      </c>
      <c r="J91" s="69" t="str">
        <f ca="1">IF(J90&lt;COUNTIF(PRN!C$4:C$999999,K$2),(J90+1),"")</f>
        <v/>
      </c>
      <c r="K91" s="70" t="str">
        <f ca="1">IFERROR(INDEX(PRN!$B$2:$F$1048576,(MATCH('Procurement Analysis P-M-Q'!$K$2,PRN!$C$2:$C$1048576,0)+$J91-1),MATCH(K$4,PRN!$B$2:$F$2,0)),"")</f>
        <v/>
      </c>
      <c r="L91" s="70" t="str">
        <f ca="1">IFERROR(INDEX(PRN!$B$2:$F$1048576,(MATCH('Procurement Analysis P-M-Q'!$K$2,PRN!$C$2:$C$1048576,0)+$J91-1),MATCH(L$4,PRN!$B$2:$F$2,0)),"")</f>
        <v/>
      </c>
      <c r="M91" s="71" t="str">
        <f ca="1">IFERROR(INDEX(PRN!$B$2:$F$1048576,(MATCH('Procurement Analysis P-M-Q'!$K$2,PRN!$C$2:$C$1048576,0)+$J91-1),MATCH(M$4,PRN!$B$2:$F$2,0)),"")</f>
        <v/>
      </c>
      <c r="O91" s="69" t="str">
        <f ca="1">IF(O90&lt;COUNTIF(PRN!C$4:C$999999,P$2),(O90+1),"")</f>
        <v/>
      </c>
      <c r="P91" s="70" t="str">
        <f ca="1">IFERROR(INDEX(PRN!$B$2:$F$1048576,(MATCH('Procurement Analysis P-M-Q'!$P$2,PRN!$C$2:$C$1048576,0)+$O91-1),MATCH(P$4,PRN!$B$2:$F$2,0)),"")</f>
        <v/>
      </c>
      <c r="Q91" s="70" t="str">
        <f ca="1">IFERROR(INDEX(PRN!$B$2:$F$1048576,(MATCH('Procurement Analysis P-M-Q'!$P$2,PRN!$C$2:$C$1048576,0)+$O91-1),MATCH(Q$4,PRN!$B$2:$F$2,0)),"")</f>
        <v/>
      </c>
      <c r="R91" s="71" t="str">
        <f ca="1">IFERROR(INDEX(PRN!$B$2:$F$1048576,(MATCH('Procurement Analysis P-M-Q'!$P$2,PRN!$C$2:$C$1048576,0)+$O91-1),MATCH(R$4,PRN!$B$2:$F$2,0)),"")</f>
        <v/>
      </c>
      <c r="T91" s="69" t="str">
        <f ca="1">IF(T90&lt;COUNTIF(PRN!H$4:H$999999,U$2),(T90+1),"")</f>
        <v/>
      </c>
      <c r="U91" s="70" t="str">
        <f ca="1">IFERROR(INDEX(PRN!$B$2:$F$1048576,(MATCH('Procurement Analysis P-M-Q'!$U$2,PRN!$C$2:$C$1048576,0)+$T91-1),MATCH(U$4,PRN!$B$2:$F$2,0)),"")</f>
        <v/>
      </c>
      <c r="V91" s="70" t="str">
        <f ca="1">IFERROR(INDEX(PRN!$B$2:$F$1048576,(MATCH('Procurement Analysis P-M-Q'!$U$2,PRN!$C$2:$C$1048576,0)+$T91-1),MATCH(V$4,PRN!$B$2:$F$2,0)),"")</f>
        <v/>
      </c>
      <c r="W91" s="70" t="str">
        <f ca="1">IFERROR(INDEX(PRN!$B$2:$F$1048576,(MATCH('Procurement Analysis P-M-Q'!$U$2,PRN!$C$2:$C$1048576,0)+$T91-1),MATCH(W$4,PRN!$B$2:$F$2,0)),"")</f>
        <v/>
      </c>
    </row>
    <row r="92" spans="5:23" ht="15.75" x14ac:dyDescent="0.25">
      <c r="E92" s="69" t="str">
        <f ca="1">IF(E91&lt;COUNTIF(PRN!C$4:C$999999,F$2),(E91+1),"")</f>
        <v/>
      </c>
      <c r="F92" s="70" t="str">
        <f ca="1">IFERROR(INDEX(PRN!$B$2:$F$1048576,(MATCH('Procurement Analysis P-M-Q'!$F$2,PRN!$C$2:$C$1048576,0)+$E92-1),MATCH(F$4,PRN!$B$2:$F$2,0)),"")</f>
        <v/>
      </c>
      <c r="G92" s="70" t="str">
        <f ca="1">IFERROR(INDEX(PRN!$B$2:$F$1048576,(MATCH('Procurement Analysis P-M-Q'!$F$2,PRN!$C$2:$C$1048576,0)+$E92-1),MATCH(G$4,PRN!$B$2:$F$2,0)),"")</f>
        <v/>
      </c>
      <c r="H92" s="71" t="str">
        <f ca="1">IFERROR(INDEX(PRN!$B$2:$F$1048576,(MATCH('Procurement Analysis P-M-Q'!$F$2,PRN!$C$2:$C$1048576,0)+$E92-1),MATCH(H$4,PRN!$B$2:$F$2,0)),"")</f>
        <v/>
      </c>
      <c r="J92" s="69" t="str">
        <f ca="1">IF(J91&lt;COUNTIF(PRN!C$4:C$999999,K$2),(J91+1),"")</f>
        <v/>
      </c>
      <c r="K92" s="70" t="str">
        <f ca="1">IFERROR(INDEX(PRN!$B$2:$F$1048576,(MATCH('Procurement Analysis P-M-Q'!$K$2,PRN!$C$2:$C$1048576,0)+$J92-1),MATCH(K$4,PRN!$B$2:$F$2,0)),"")</f>
        <v/>
      </c>
      <c r="L92" s="70" t="str">
        <f ca="1">IFERROR(INDEX(PRN!$B$2:$F$1048576,(MATCH('Procurement Analysis P-M-Q'!$K$2,PRN!$C$2:$C$1048576,0)+$J92-1),MATCH(L$4,PRN!$B$2:$F$2,0)),"")</f>
        <v/>
      </c>
      <c r="M92" s="71" t="str">
        <f ca="1">IFERROR(INDEX(PRN!$B$2:$F$1048576,(MATCH('Procurement Analysis P-M-Q'!$K$2,PRN!$C$2:$C$1048576,0)+$J92-1),MATCH(M$4,PRN!$B$2:$F$2,0)),"")</f>
        <v/>
      </c>
      <c r="O92" s="69" t="str">
        <f ca="1">IF(O91&lt;COUNTIF(PRN!C$4:C$999999,P$2),(O91+1),"")</f>
        <v/>
      </c>
      <c r="P92" s="70" t="str">
        <f ca="1">IFERROR(INDEX(PRN!$B$2:$F$1048576,(MATCH('Procurement Analysis P-M-Q'!$P$2,PRN!$C$2:$C$1048576,0)+$O92-1),MATCH(P$4,PRN!$B$2:$F$2,0)),"")</f>
        <v/>
      </c>
      <c r="Q92" s="70" t="str">
        <f ca="1">IFERROR(INDEX(PRN!$B$2:$F$1048576,(MATCH('Procurement Analysis P-M-Q'!$P$2,PRN!$C$2:$C$1048576,0)+$O92-1),MATCH(Q$4,PRN!$B$2:$F$2,0)),"")</f>
        <v/>
      </c>
      <c r="R92" s="71" t="str">
        <f ca="1">IFERROR(INDEX(PRN!$B$2:$F$1048576,(MATCH('Procurement Analysis P-M-Q'!$P$2,PRN!$C$2:$C$1048576,0)+$O92-1),MATCH(R$4,PRN!$B$2:$F$2,0)),"")</f>
        <v/>
      </c>
      <c r="T92" s="69" t="str">
        <f ca="1">IF(T91&lt;COUNTIF(PRN!H$4:H$999999,U$2),(T91+1),"")</f>
        <v/>
      </c>
      <c r="U92" s="70" t="str">
        <f ca="1">IFERROR(INDEX(PRN!$B$2:$F$1048576,(MATCH('Procurement Analysis P-M-Q'!$U$2,PRN!$C$2:$C$1048576,0)+$T92-1),MATCH(U$4,PRN!$B$2:$F$2,0)),"")</f>
        <v/>
      </c>
      <c r="V92" s="70" t="str">
        <f ca="1">IFERROR(INDEX(PRN!$B$2:$F$1048576,(MATCH('Procurement Analysis P-M-Q'!$U$2,PRN!$C$2:$C$1048576,0)+$T92-1),MATCH(V$4,PRN!$B$2:$F$2,0)),"")</f>
        <v/>
      </c>
      <c r="W92" s="70" t="str">
        <f ca="1">IFERROR(INDEX(PRN!$B$2:$F$1048576,(MATCH('Procurement Analysis P-M-Q'!$U$2,PRN!$C$2:$C$1048576,0)+$T92-1),MATCH(W$4,PRN!$B$2:$F$2,0)),"")</f>
        <v/>
      </c>
    </row>
    <row r="93" spans="5:23" ht="15.75" x14ac:dyDescent="0.25">
      <c r="E93" s="69" t="str">
        <f ca="1">IF(E92&lt;COUNTIF(PRN!C$4:C$999999,F$2),(E92+1),"")</f>
        <v/>
      </c>
      <c r="F93" s="70" t="str">
        <f ca="1">IFERROR(INDEX(PRN!$B$2:$F$1048576,(MATCH('Procurement Analysis P-M-Q'!$F$2,PRN!$C$2:$C$1048576,0)+$E93-1),MATCH(F$4,PRN!$B$2:$F$2,0)),"")</f>
        <v/>
      </c>
      <c r="G93" s="70" t="str">
        <f ca="1">IFERROR(INDEX(PRN!$B$2:$F$1048576,(MATCH('Procurement Analysis P-M-Q'!$F$2,PRN!$C$2:$C$1048576,0)+$E93-1),MATCH(G$4,PRN!$B$2:$F$2,0)),"")</f>
        <v/>
      </c>
      <c r="H93" s="71" t="str">
        <f ca="1">IFERROR(INDEX(PRN!$B$2:$F$1048576,(MATCH('Procurement Analysis P-M-Q'!$F$2,PRN!$C$2:$C$1048576,0)+$E93-1),MATCH(H$4,PRN!$B$2:$F$2,0)),"")</f>
        <v/>
      </c>
      <c r="J93" s="69" t="str">
        <f ca="1">IF(J92&lt;COUNTIF(PRN!C$4:C$999999,K$2),(J92+1),"")</f>
        <v/>
      </c>
      <c r="K93" s="70" t="str">
        <f ca="1">IFERROR(INDEX(PRN!$B$2:$F$1048576,(MATCH('Procurement Analysis P-M-Q'!$K$2,PRN!$C$2:$C$1048576,0)+$J93-1),MATCH(K$4,PRN!$B$2:$F$2,0)),"")</f>
        <v/>
      </c>
      <c r="L93" s="70" t="str">
        <f ca="1">IFERROR(INDEX(PRN!$B$2:$F$1048576,(MATCH('Procurement Analysis P-M-Q'!$K$2,PRN!$C$2:$C$1048576,0)+$J93-1),MATCH(L$4,PRN!$B$2:$F$2,0)),"")</f>
        <v/>
      </c>
      <c r="M93" s="71" t="str">
        <f ca="1">IFERROR(INDEX(PRN!$B$2:$F$1048576,(MATCH('Procurement Analysis P-M-Q'!$K$2,PRN!$C$2:$C$1048576,0)+$J93-1),MATCH(M$4,PRN!$B$2:$F$2,0)),"")</f>
        <v/>
      </c>
      <c r="O93" s="69" t="str">
        <f ca="1">IF(O92&lt;COUNTIF(PRN!C$4:C$999999,P$2),(O92+1),"")</f>
        <v/>
      </c>
      <c r="P93" s="70" t="str">
        <f ca="1">IFERROR(INDEX(PRN!$B$2:$F$1048576,(MATCH('Procurement Analysis P-M-Q'!$P$2,PRN!$C$2:$C$1048576,0)+$O93-1),MATCH(P$4,PRN!$B$2:$F$2,0)),"")</f>
        <v/>
      </c>
      <c r="Q93" s="70" t="str">
        <f ca="1">IFERROR(INDEX(PRN!$B$2:$F$1048576,(MATCH('Procurement Analysis P-M-Q'!$P$2,PRN!$C$2:$C$1048576,0)+$O93-1),MATCH(Q$4,PRN!$B$2:$F$2,0)),"")</f>
        <v/>
      </c>
      <c r="R93" s="71" t="str">
        <f ca="1">IFERROR(INDEX(PRN!$B$2:$F$1048576,(MATCH('Procurement Analysis P-M-Q'!$P$2,PRN!$C$2:$C$1048576,0)+$O93-1),MATCH(R$4,PRN!$B$2:$F$2,0)),"")</f>
        <v/>
      </c>
      <c r="T93" s="69" t="str">
        <f ca="1">IF(T92&lt;COUNTIF(PRN!H$4:H$999999,U$2),(T92+1),"")</f>
        <v/>
      </c>
      <c r="U93" s="70" t="str">
        <f ca="1">IFERROR(INDEX(PRN!$B$2:$F$1048576,(MATCH('Procurement Analysis P-M-Q'!$U$2,PRN!$C$2:$C$1048576,0)+$T93-1),MATCH(U$4,PRN!$B$2:$F$2,0)),"")</f>
        <v/>
      </c>
      <c r="V93" s="70" t="str">
        <f ca="1">IFERROR(INDEX(PRN!$B$2:$F$1048576,(MATCH('Procurement Analysis P-M-Q'!$U$2,PRN!$C$2:$C$1048576,0)+$T93-1),MATCH(V$4,PRN!$B$2:$F$2,0)),"")</f>
        <v/>
      </c>
      <c r="W93" s="70" t="str">
        <f ca="1">IFERROR(INDEX(PRN!$B$2:$F$1048576,(MATCH('Procurement Analysis P-M-Q'!$U$2,PRN!$C$2:$C$1048576,0)+$T93-1),MATCH(W$4,PRN!$B$2:$F$2,0)),"")</f>
        <v/>
      </c>
    </row>
    <row r="94" spans="5:23" ht="15.75" x14ac:dyDescent="0.25">
      <c r="E94" s="69" t="str">
        <f ca="1">IF(E93&lt;COUNTIF(PRN!C$4:C$999999,F$2),(E93+1),"")</f>
        <v/>
      </c>
      <c r="F94" s="70" t="str">
        <f ca="1">IFERROR(INDEX(PRN!$B$2:$F$1048576,(MATCH('Procurement Analysis P-M-Q'!$F$2,PRN!$C$2:$C$1048576,0)+$E94-1),MATCH(F$4,PRN!$B$2:$F$2,0)),"")</f>
        <v/>
      </c>
      <c r="G94" s="70" t="str">
        <f ca="1">IFERROR(INDEX(PRN!$B$2:$F$1048576,(MATCH('Procurement Analysis P-M-Q'!$F$2,PRN!$C$2:$C$1048576,0)+$E94-1),MATCH(G$4,PRN!$B$2:$F$2,0)),"")</f>
        <v/>
      </c>
      <c r="H94" s="71" t="str">
        <f ca="1">IFERROR(INDEX(PRN!$B$2:$F$1048576,(MATCH('Procurement Analysis P-M-Q'!$F$2,PRN!$C$2:$C$1048576,0)+$E94-1),MATCH(H$4,PRN!$B$2:$F$2,0)),"")</f>
        <v/>
      </c>
      <c r="J94" s="69" t="str">
        <f ca="1">IF(J93&lt;COUNTIF(PRN!C$4:C$999999,K$2),(J93+1),"")</f>
        <v/>
      </c>
      <c r="K94" s="70" t="str">
        <f ca="1">IFERROR(INDEX(PRN!$B$2:$F$1048576,(MATCH('Procurement Analysis P-M-Q'!$K$2,PRN!$C$2:$C$1048576,0)+$J94-1),MATCH(K$4,PRN!$B$2:$F$2,0)),"")</f>
        <v/>
      </c>
      <c r="L94" s="70" t="str">
        <f ca="1">IFERROR(INDEX(PRN!$B$2:$F$1048576,(MATCH('Procurement Analysis P-M-Q'!$K$2,PRN!$C$2:$C$1048576,0)+$J94-1),MATCH(L$4,PRN!$B$2:$F$2,0)),"")</f>
        <v/>
      </c>
      <c r="M94" s="71" t="str">
        <f ca="1">IFERROR(INDEX(PRN!$B$2:$F$1048576,(MATCH('Procurement Analysis P-M-Q'!$K$2,PRN!$C$2:$C$1048576,0)+$J94-1),MATCH(M$4,PRN!$B$2:$F$2,0)),"")</f>
        <v/>
      </c>
      <c r="O94" s="69" t="str">
        <f ca="1">IF(O93&lt;COUNTIF(PRN!C$4:C$999999,P$2),(O93+1),"")</f>
        <v/>
      </c>
      <c r="P94" s="70" t="str">
        <f ca="1">IFERROR(INDEX(PRN!$B$2:$F$1048576,(MATCH('Procurement Analysis P-M-Q'!$P$2,PRN!$C$2:$C$1048576,0)+$O94-1),MATCH(P$4,PRN!$B$2:$F$2,0)),"")</f>
        <v/>
      </c>
      <c r="Q94" s="70" t="str">
        <f ca="1">IFERROR(INDEX(PRN!$B$2:$F$1048576,(MATCH('Procurement Analysis P-M-Q'!$P$2,PRN!$C$2:$C$1048576,0)+$O94-1),MATCH(Q$4,PRN!$B$2:$F$2,0)),"")</f>
        <v/>
      </c>
      <c r="R94" s="71" t="str">
        <f ca="1">IFERROR(INDEX(PRN!$B$2:$F$1048576,(MATCH('Procurement Analysis P-M-Q'!$P$2,PRN!$C$2:$C$1048576,0)+$O94-1),MATCH(R$4,PRN!$B$2:$F$2,0)),"")</f>
        <v/>
      </c>
      <c r="T94" s="69" t="str">
        <f ca="1">IF(T93&lt;COUNTIF(PRN!H$4:H$999999,U$2),(T93+1),"")</f>
        <v/>
      </c>
      <c r="U94" s="70" t="str">
        <f ca="1">IFERROR(INDEX(PRN!$B$2:$F$1048576,(MATCH('Procurement Analysis P-M-Q'!$U$2,PRN!$C$2:$C$1048576,0)+$T94-1),MATCH(U$4,PRN!$B$2:$F$2,0)),"")</f>
        <v/>
      </c>
      <c r="V94" s="70" t="str">
        <f ca="1">IFERROR(INDEX(PRN!$B$2:$F$1048576,(MATCH('Procurement Analysis P-M-Q'!$U$2,PRN!$C$2:$C$1048576,0)+$T94-1),MATCH(V$4,PRN!$B$2:$F$2,0)),"")</f>
        <v/>
      </c>
      <c r="W94" s="70" t="str">
        <f ca="1">IFERROR(INDEX(PRN!$B$2:$F$1048576,(MATCH('Procurement Analysis P-M-Q'!$U$2,PRN!$C$2:$C$1048576,0)+$T94-1),MATCH(W$4,PRN!$B$2:$F$2,0)),"")</f>
        <v/>
      </c>
    </row>
    <row r="95" spans="5:23" ht="15.75" x14ac:dyDescent="0.25">
      <c r="E95" s="69" t="str">
        <f ca="1">IF(E94&lt;COUNTIF(PRN!C$4:C$999999,F$2),(E94+1),"")</f>
        <v/>
      </c>
      <c r="F95" s="70" t="str">
        <f ca="1">IFERROR(INDEX(PRN!$B$2:$F$1048576,(MATCH('Procurement Analysis P-M-Q'!$F$2,PRN!$C$2:$C$1048576,0)+$E95-1),MATCH(F$4,PRN!$B$2:$F$2,0)),"")</f>
        <v/>
      </c>
      <c r="G95" s="70" t="str">
        <f ca="1">IFERROR(INDEX(PRN!$B$2:$F$1048576,(MATCH('Procurement Analysis P-M-Q'!$F$2,PRN!$C$2:$C$1048576,0)+$E95-1),MATCH(G$4,PRN!$B$2:$F$2,0)),"")</f>
        <v/>
      </c>
      <c r="H95" s="71" t="str">
        <f ca="1">IFERROR(INDEX(PRN!$B$2:$F$1048576,(MATCH('Procurement Analysis P-M-Q'!$F$2,PRN!$C$2:$C$1048576,0)+$E95-1),MATCH(H$4,PRN!$B$2:$F$2,0)),"")</f>
        <v/>
      </c>
      <c r="J95" s="69" t="str">
        <f ca="1">IF(J94&lt;COUNTIF(PRN!C$4:C$999999,K$2),(J94+1),"")</f>
        <v/>
      </c>
      <c r="K95" s="70" t="str">
        <f ca="1">IFERROR(INDEX(PRN!$B$2:$F$1048576,(MATCH('Procurement Analysis P-M-Q'!$K$2,PRN!$C$2:$C$1048576,0)+$J95-1),MATCH(K$4,PRN!$B$2:$F$2,0)),"")</f>
        <v/>
      </c>
      <c r="L95" s="70" t="str">
        <f ca="1">IFERROR(INDEX(PRN!$B$2:$F$1048576,(MATCH('Procurement Analysis P-M-Q'!$K$2,PRN!$C$2:$C$1048576,0)+$J95-1),MATCH(L$4,PRN!$B$2:$F$2,0)),"")</f>
        <v/>
      </c>
      <c r="M95" s="71" t="str">
        <f ca="1">IFERROR(INDEX(PRN!$B$2:$F$1048576,(MATCH('Procurement Analysis P-M-Q'!$K$2,PRN!$C$2:$C$1048576,0)+$J95-1),MATCH(M$4,PRN!$B$2:$F$2,0)),"")</f>
        <v/>
      </c>
      <c r="O95" s="69" t="str">
        <f ca="1">IF(O94&lt;COUNTIF(PRN!C$4:C$999999,P$2),(O94+1),"")</f>
        <v/>
      </c>
      <c r="P95" s="70" t="str">
        <f ca="1">IFERROR(INDEX(PRN!$B$2:$F$1048576,(MATCH('Procurement Analysis P-M-Q'!$P$2,PRN!$C$2:$C$1048576,0)+$O95-1),MATCH(P$4,PRN!$B$2:$F$2,0)),"")</f>
        <v/>
      </c>
      <c r="Q95" s="70" t="str">
        <f ca="1">IFERROR(INDEX(PRN!$B$2:$F$1048576,(MATCH('Procurement Analysis P-M-Q'!$P$2,PRN!$C$2:$C$1048576,0)+$O95-1),MATCH(Q$4,PRN!$B$2:$F$2,0)),"")</f>
        <v/>
      </c>
      <c r="R95" s="71" t="str">
        <f ca="1">IFERROR(INDEX(PRN!$B$2:$F$1048576,(MATCH('Procurement Analysis P-M-Q'!$P$2,PRN!$C$2:$C$1048576,0)+$O95-1),MATCH(R$4,PRN!$B$2:$F$2,0)),"")</f>
        <v/>
      </c>
      <c r="T95" s="69" t="str">
        <f ca="1">IF(T94&lt;COUNTIF(PRN!H$4:H$999999,U$2),(T94+1),"")</f>
        <v/>
      </c>
      <c r="U95" s="70" t="str">
        <f ca="1">IFERROR(INDEX(PRN!$B$2:$F$1048576,(MATCH('Procurement Analysis P-M-Q'!$U$2,PRN!$C$2:$C$1048576,0)+$T95-1),MATCH(U$4,PRN!$B$2:$F$2,0)),"")</f>
        <v/>
      </c>
      <c r="V95" s="70" t="str">
        <f ca="1">IFERROR(INDEX(PRN!$B$2:$F$1048576,(MATCH('Procurement Analysis P-M-Q'!$U$2,PRN!$C$2:$C$1048576,0)+$T95-1),MATCH(V$4,PRN!$B$2:$F$2,0)),"")</f>
        <v/>
      </c>
      <c r="W95" s="70" t="str">
        <f ca="1">IFERROR(INDEX(PRN!$B$2:$F$1048576,(MATCH('Procurement Analysis P-M-Q'!$U$2,PRN!$C$2:$C$1048576,0)+$T95-1),MATCH(W$4,PRN!$B$2:$F$2,0)),"")</f>
        <v/>
      </c>
    </row>
    <row r="96" spans="5:23" ht="15.75" x14ac:dyDescent="0.25">
      <c r="E96" s="69" t="str">
        <f ca="1">IF(E95&lt;COUNTIF(PRN!C$4:C$999999,F$2),(E95+1),"")</f>
        <v/>
      </c>
      <c r="F96" s="70" t="str">
        <f ca="1">IFERROR(INDEX(PRN!$B$2:$F$1048576,(MATCH('Procurement Analysis P-M-Q'!$F$2,PRN!$C$2:$C$1048576,0)+$E96-1),MATCH(F$4,PRN!$B$2:$F$2,0)),"")</f>
        <v/>
      </c>
      <c r="G96" s="70" t="str">
        <f ca="1">IFERROR(INDEX(PRN!$B$2:$F$1048576,(MATCH('Procurement Analysis P-M-Q'!$F$2,PRN!$C$2:$C$1048576,0)+$E96-1),MATCH(G$4,PRN!$B$2:$F$2,0)),"")</f>
        <v/>
      </c>
      <c r="H96" s="71" t="str">
        <f ca="1">IFERROR(INDEX(PRN!$B$2:$F$1048576,(MATCH('Procurement Analysis P-M-Q'!$F$2,PRN!$C$2:$C$1048576,0)+$E96-1),MATCH(H$4,PRN!$B$2:$F$2,0)),"")</f>
        <v/>
      </c>
      <c r="J96" s="69" t="str">
        <f ca="1">IF(J95&lt;COUNTIF(PRN!C$4:C$999999,K$2),(J95+1),"")</f>
        <v/>
      </c>
      <c r="K96" s="70" t="str">
        <f ca="1">IFERROR(INDEX(PRN!$B$2:$F$1048576,(MATCH('Procurement Analysis P-M-Q'!$K$2,PRN!$C$2:$C$1048576,0)+$J96-1),MATCH(K$4,PRN!$B$2:$F$2,0)),"")</f>
        <v/>
      </c>
      <c r="L96" s="70" t="str">
        <f ca="1">IFERROR(INDEX(PRN!$B$2:$F$1048576,(MATCH('Procurement Analysis P-M-Q'!$K$2,PRN!$C$2:$C$1048576,0)+$J96-1),MATCH(L$4,PRN!$B$2:$F$2,0)),"")</f>
        <v/>
      </c>
      <c r="M96" s="71" t="str">
        <f ca="1">IFERROR(INDEX(PRN!$B$2:$F$1048576,(MATCH('Procurement Analysis P-M-Q'!$K$2,PRN!$C$2:$C$1048576,0)+$J96-1),MATCH(M$4,PRN!$B$2:$F$2,0)),"")</f>
        <v/>
      </c>
      <c r="O96" s="69" t="str">
        <f ca="1">IF(O95&lt;COUNTIF(PRN!C$4:C$999999,P$2),(O95+1),"")</f>
        <v/>
      </c>
      <c r="P96" s="70" t="str">
        <f ca="1">IFERROR(INDEX(PRN!$B$2:$F$1048576,(MATCH('Procurement Analysis P-M-Q'!$P$2,PRN!$C$2:$C$1048576,0)+$O96-1),MATCH(P$4,PRN!$B$2:$F$2,0)),"")</f>
        <v/>
      </c>
      <c r="Q96" s="70" t="str">
        <f ca="1">IFERROR(INDEX(PRN!$B$2:$F$1048576,(MATCH('Procurement Analysis P-M-Q'!$P$2,PRN!$C$2:$C$1048576,0)+$O96-1),MATCH(Q$4,PRN!$B$2:$F$2,0)),"")</f>
        <v/>
      </c>
      <c r="R96" s="71" t="str">
        <f ca="1">IFERROR(INDEX(PRN!$B$2:$F$1048576,(MATCH('Procurement Analysis P-M-Q'!$P$2,PRN!$C$2:$C$1048576,0)+$O96-1),MATCH(R$4,PRN!$B$2:$F$2,0)),"")</f>
        <v/>
      </c>
      <c r="T96" s="69" t="str">
        <f ca="1">IF(T95&lt;COUNTIF(PRN!H$4:H$999999,U$2),(T95+1),"")</f>
        <v/>
      </c>
      <c r="U96" s="70" t="str">
        <f ca="1">IFERROR(INDEX(PRN!$B$2:$F$1048576,(MATCH('Procurement Analysis P-M-Q'!$U$2,PRN!$C$2:$C$1048576,0)+$T96-1),MATCH(U$4,PRN!$B$2:$F$2,0)),"")</f>
        <v/>
      </c>
      <c r="V96" s="70" t="str">
        <f ca="1">IFERROR(INDEX(PRN!$B$2:$F$1048576,(MATCH('Procurement Analysis P-M-Q'!$U$2,PRN!$C$2:$C$1048576,0)+$T96-1),MATCH(V$4,PRN!$B$2:$F$2,0)),"")</f>
        <v/>
      </c>
      <c r="W96" s="70" t="str">
        <f ca="1">IFERROR(INDEX(PRN!$B$2:$F$1048576,(MATCH('Procurement Analysis P-M-Q'!$U$2,PRN!$C$2:$C$1048576,0)+$T96-1),MATCH(W$4,PRN!$B$2:$F$2,0)),"")</f>
        <v/>
      </c>
    </row>
    <row r="97" spans="5:23" ht="15.75" x14ac:dyDescent="0.25">
      <c r="E97" s="69" t="str">
        <f ca="1">IF(E96&lt;COUNTIF(PRN!C$4:C$999999,F$2),(E96+1),"")</f>
        <v/>
      </c>
      <c r="F97" s="70" t="str">
        <f ca="1">IFERROR(INDEX(PRN!$B$2:$F$1048576,(MATCH('Procurement Analysis P-M-Q'!$F$2,PRN!$C$2:$C$1048576,0)+$E97-1),MATCH(F$4,PRN!$B$2:$F$2,0)),"")</f>
        <v/>
      </c>
      <c r="G97" s="70" t="str">
        <f ca="1">IFERROR(INDEX(PRN!$B$2:$F$1048576,(MATCH('Procurement Analysis P-M-Q'!$F$2,PRN!$C$2:$C$1048576,0)+$E97-1),MATCH(G$4,PRN!$B$2:$F$2,0)),"")</f>
        <v/>
      </c>
      <c r="H97" s="71" t="str">
        <f ca="1">IFERROR(INDEX(PRN!$B$2:$F$1048576,(MATCH('Procurement Analysis P-M-Q'!$F$2,PRN!$C$2:$C$1048576,0)+$E97-1),MATCH(H$4,PRN!$B$2:$F$2,0)),"")</f>
        <v/>
      </c>
      <c r="J97" s="69" t="str">
        <f ca="1">IF(J96&lt;COUNTIF(PRN!C$4:C$999999,K$2),(J96+1),"")</f>
        <v/>
      </c>
      <c r="K97" s="70" t="str">
        <f ca="1">IFERROR(INDEX(PRN!$B$2:$F$1048576,(MATCH('Procurement Analysis P-M-Q'!$K$2,PRN!$C$2:$C$1048576,0)+$J97-1),MATCH(K$4,PRN!$B$2:$F$2,0)),"")</f>
        <v/>
      </c>
      <c r="L97" s="70" t="str">
        <f ca="1">IFERROR(INDEX(PRN!$B$2:$F$1048576,(MATCH('Procurement Analysis P-M-Q'!$K$2,PRN!$C$2:$C$1048576,0)+$J97-1),MATCH(L$4,PRN!$B$2:$F$2,0)),"")</f>
        <v/>
      </c>
      <c r="M97" s="71" t="str">
        <f ca="1">IFERROR(INDEX(PRN!$B$2:$F$1048576,(MATCH('Procurement Analysis P-M-Q'!$K$2,PRN!$C$2:$C$1048576,0)+$J97-1),MATCH(M$4,PRN!$B$2:$F$2,0)),"")</f>
        <v/>
      </c>
      <c r="O97" s="69" t="str">
        <f ca="1">IF(O96&lt;COUNTIF(PRN!C$4:C$999999,P$2),(O96+1),"")</f>
        <v/>
      </c>
      <c r="P97" s="70" t="str">
        <f ca="1">IFERROR(INDEX(PRN!$B$2:$F$1048576,(MATCH('Procurement Analysis P-M-Q'!$P$2,PRN!$C$2:$C$1048576,0)+$O97-1),MATCH(P$4,PRN!$B$2:$F$2,0)),"")</f>
        <v/>
      </c>
      <c r="Q97" s="70" t="str">
        <f ca="1">IFERROR(INDEX(PRN!$B$2:$F$1048576,(MATCH('Procurement Analysis P-M-Q'!$P$2,PRN!$C$2:$C$1048576,0)+$O97-1),MATCH(Q$4,PRN!$B$2:$F$2,0)),"")</f>
        <v/>
      </c>
      <c r="R97" s="71" t="str">
        <f ca="1">IFERROR(INDEX(PRN!$B$2:$F$1048576,(MATCH('Procurement Analysis P-M-Q'!$P$2,PRN!$C$2:$C$1048576,0)+$O97-1),MATCH(R$4,PRN!$B$2:$F$2,0)),"")</f>
        <v/>
      </c>
      <c r="T97" s="69" t="str">
        <f ca="1">IF(T96&lt;COUNTIF(PRN!H$4:H$999999,U$2),(T96+1),"")</f>
        <v/>
      </c>
      <c r="U97" s="70" t="str">
        <f ca="1">IFERROR(INDEX(PRN!$B$2:$F$1048576,(MATCH('Procurement Analysis P-M-Q'!$U$2,PRN!$C$2:$C$1048576,0)+$T97-1),MATCH(U$4,PRN!$B$2:$F$2,0)),"")</f>
        <v/>
      </c>
      <c r="V97" s="70" t="str">
        <f ca="1">IFERROR(INDEX(PRN!$B$2:$F$1048576,(MATCH('Procurement Analysis P-M-Q'!$U$2,PRN!$C$2:$C$1048576,0)+$T97-1),MATCH(V$4,PRN!$B$2:$F$2,0)),"")</f>
        <v/>
      </c>
      <c r="W97" s="70" t="str">
        <f ca="1">IFERROR(INDEX(PRN!$B$2:$F$1048576,(MATCH('Procurement Analysis P-M-Q'!$U$2,PRN!$C$2:$C$1048576,0)+$T97-1),MATCH(W$4,PRN!$B$2:$F$2,0)),"")</f>
        <v/>
      </c>
    </row>
    <row r="98" spans="5:23" ht="15.75" x14ac:dyDescent="0.25">
      <c r="E98" s="69" t="str">
        <f ca="1">IF(E97&lt;COUNTIF(PRN!C$4:C$999999,F$2),(E97+1),"")</f>
        <v/>
      </c>
      <c r="F98" s="70" t="str">
        <f ca="1">IFERROR(INDEX(PRN!$B$2:$F$1048576,(MATCH('Procurement Analysis P-M-Q'!$F$2,PRN!$C$2:$C$1048576,0)+$E98-1),MATCH(F$4,PRN!$B$2:$F$2,0)),"")</f>
        <v/>
      </c>
      <c r="G98" s="70" t="str">
        <f ca="1">IFERROR(INDEX(PRN!$B$2:$F$1048576,(MATCH('Procurement Analysis P-M-Q'!$F$2,PRN!$C$2:$C$1048576,0)+$E98-1),MATCH(G$4,PRN!$B$2:$F$2,0)),"")</f>
        <v/>
      </c>
      <c r="H98" s="71" t="str">
        <f ca="1">IFERROR(INDEX(PRN!$B$2:$F$1048576,(MATCH('Procurement Analysis P-M-Q'!$F$2,PRN!$C$2:$C$1048576,0)+$E98-1),MATCH(H$4,PRN!$B$2:$F$2,0)),"")</f>
        <v/>
      </c>
      <c r="J98" s="69" t="str">
        <f ca="1">IF(J97&lt;COUNTIF(PRN!C$4:C$999999,K$2),(J97+1),"")</f>
        <v/>
      </c>
      <c r="K98" s="70" t="str">
        <f ca="1">IFERROR(INDEX(PRN!$B$2:$F$1048576,(MATCH('Procurement Analysis P-M-Q'!$K$2,PRN!$C$2:$C$1048576,0)+$J98-1),MATCH(K$4,PRN!$B$2:$F$2,0)),"")</f>
        <v/>
      </c>
      <c r="L98" s="70" t="str">
        <f ca="1">IFERROR(INDEX(PRN!$B$2:$F$1048576,(MATCH('Procurement Analysis P-M-Q'!$K$2,PRN!$C$2:$C$1048576,0)+$J98-1),MATCH(L$4,PRN!$B$2:$F$2,0)),"")</f>
        <v/>
      </c>
      <c r="M98" s="71" t="str">
        <f ca="1">IFERROR(INDEX(PRN!$B$2:$F$1048576,(MATCH('Procurement Analysis P-M-Q'!$K$2,PRN!$C$2:$C$1048576,0)+$J98-1),MATCH(M$4,PRN!$B$2:$F$2,0)),"")</f>
        <v/>
      </c>
      <c r="O98" s="69" t="str">
        <f ca="1">IF(O97&lt;COUNTIF(PRN!C$4:C$999999,P$2),(O97+1),"")</f>
        <v/>
      </c>
      <c r="P98" s="70" t="str">
        <f ca="1">IFERROR(INDEX(PRN!$B$2:$F$1048576,(MATCH('Procurement Analysis P-M-Q'!$P$2,PRN!$C$2:$C$1048576,0)+$O98-1),MATCH(P$4,PRN!$B$2:$F$2,0)),"")</f>
        <v/>
      </c>
      <c r="Q98" s="70" t="str">
        <f ca="1">IFERROR(INDEX(PRN!$B$2:$F$1048576,(MATCH('Procurement Analysis P-M-Q'!$P$2,PRN!$C$2:$C$1048576,0)+$O98-1),MATCH(Q$4,PRN!$B$2:$F$2,0)),"")</f>
        <v/>
      </c>
      <c r="R98" s="71" t="str">
        <f ca="1">IFERROR(INDEX(PRN!$B$2:$F$1048576,(MATCH('Procurement Analysis P-M-Q'!$P$2,PRN!$C$2:$C$1048576,0)+$O98-1),MATCH(R$4,PRN!$B$2:$F$2,0)),"")</f>
        <v/>
      </c>
      <c r="T98" s="69" t="str">
        <f ca="1">IF(T97&lt;COUNTIF(PRN!H$4:H$999999,U$2),(T97+1),"")</f>
        <v/>
      </c>
      <c r="U98" s="70" t="str">
        <f ca="1">IFERROR(INDEX(PRN!$B$2:$F$1048576,(MATCH('Procurement Analysis P-M-Q'!$U$2,PRN!$C$2:$C$1048576,0)+$T98-1),MATCH(U$4,PRN!$B$2:$F$2,0)),"")</f>
        <v/>
      </c>
      <c r="V98" s="70" t="str">
        <f ca="1">IFERROR(INDEX(PRN!$B$2:$F$1048576,(MATCH('Procurement Analysis P-M-Q'!$U$2,PRN!$C$2:$C$1048576,0)+$T98-1),MATCH(V$4,PRN!$B$2:$F$2,0)),"")</f>
        <v/>
      </c>
      <c r="W98" s="70" t="str">
        <f ca="1">IFERROR(INDEX(PRN!$B$2:$F$1048576,(MATCH('Procurement Analysis P-M-Q'!$U$2,PRN!$C$2:$C$1048576,0)+$T98-1),MATCH(W$4,PRN!$B$2:$F$2,0)),"")</f>
        <v/>
      </c>
    </row>
    <row r="99" spans="5:23" ht="15.75" x14ac:dyDescent="0.25">
      <c r="E99" s="69" t="str">
        <f ca="1">IF(E98&lt;COUNTIF(PRN!C$4:C$999999,F$2),(E98+1),"")</f>
        <v/>
      </c>
      <c r="F99" s="70" t="str">
        <f ca="1">IFERROR(INDEX(PRN!$B$2:$F$1048576,(MATCH('Procurement Analysis P-M-Q'!$F$2,PRN!$C$2:$C$1048576,0)+$E99-1),MATCH(F$4,PRN!$B$2:$F$2,0)),"")</f>
        <v/>
      </c>
      <c r="G99" s="70" t="str">
        <f ca="1">IFERROR(INDEX(PRN!$B$2:$F$1048576,(MATCH('Procurement Analysis P-M-Q'!$F$2,PRN!$C$2:$C$1048576,0)+$E99-1),MATCH(G$4,PRN!$B$2:$F$2,0)),"")</f>
        <v/>
      </c>
      <c r="H99" s="71" t="str">
        <f ca="1">IFERROR(INDEX(PRN!$B$2:$F$1048576,(MATCH('Procurement Analysis P-M-Q'!$F$2,PRN!$C$2:$C$1048576,0)+$E99-1),MATCH(H$4,PRN!$B$2:$F$2,0)),"")</f>
        <v/>
      </c>
      <c r="J99" s="69" t="str">
        <f ca="1">IF(J98&lt;COUNTIF(PRN!C$4:C$999999,K$2),(J98+1),"")</f>
        <v/>
      </c>
      <c r="K99" s="70" t="str">
        <f ca="1">IFERROR(INDEX(PRN!$B$2:$F$1048576,(MATCH('Procurement Analysis P-M-Q'!$K$2,PRN!$C$2:$C$1048576,0)+$J99-1),MATCH(K$4,PRN!$B$2:$F$2,0)),"")</f>
        <v/>
      </c>
      <c r="L99" s="70" t="str">
        <f ca="1">IFERROR(INDEX(PRN!$B$2:$F$1048576,(MATCH('Procurement Analysis P-M-Q'!$K$2,PRN!$C$2:$C$1048576,0)+$J99-1),MATCH(L$4,PRN!$B$2:$F$2,0)),"")</f>
        <v/>
      </c>
      <c r="M99" s="71" t="str">
        <f ca="1">IFERROR(INDEX(PRN!$B$2:$F$1048576,(MATCH('Procurement Analysis P-M-Q'!$K$2,PRN!$C$2:$C$1048576,0)+$J99-1),MATCH(M$4,PRN!$B$2:$F$2,0)),"")</f>
        <v/>
      </c>
      <c r="O99" s="69" t="str">
        <f ca="1">IF(O98&lt;COUNTIF(PRN!C$4:C$999999,P$2),(O98+1),"")</f>
        <v/>
      </c>
      <c r="P99" s="70" t="str">
        <f ca="1">IFERROR(INDEX(PRN!$B$2:$F$1048576,(MATCH('Procurement Analysis P-M-Q'!$P$2,PRN!$C$2:$C$1048576,0)+$O99-1),MATCH(P$4,PRN!$B$2:$F$2,0)),"")</f>
        <v/>
      </c>
      <c r="Q99" s="70" t="str">
        <f ca="1">IFERROR(INDEX(PRN!$B$2:$F$1048576,(MATCH('Procurement Analysis P-M-Q'!$P$2,PRN!$C$2:$C$1048576,0)+$O99-1),MATCH(Q$4,PRN!$B$2:$F$2,0)),"")</f>
        <v/>
      </c>
      <c r="R99" s="71" t="str">
        <f ca="1">IFERROR(INDEX(PRN!$B$2:$F$1048576,(MATCH('Procurement Analysis P-M-Q'!$P$2,PRN!$C$2:$C$1048576,0)+$O99-1),MATCH(R$4,PRN!$B$2:$F$2,0)),"")</f>
        <v/>
      </c>
      <c r="T99" s="69" t="str">
        <f ca="1">IF(T98&lt;COUNTIF(PRN!H$4:H$999999,U$2),(T98+1),"")</f>
        <v/>
      </c>
      <c r="U99" s="70" t="str">
        <f ca="1">IFERROR(INDEX(PRN!$B$2:$F$1048576,(MATCH('Procurement Analysis P-M-Q'!$U$2,PRN!$C$2:$C$1048576,0)+$T99-1),MATCH(U$4,PRN!$B$2:$F$2,0)),"")</f>
        <v/>
      </c>
      <c r="V99" s="70" t="str">
        <f ca="1">IFERROR(INDEX(PRN!$B$2:$F$1048576,(MATCH('Procurement Analysis P-M-Q'!$U$2,PRN!$C$2:$C$1048576,0)+$T99-1),MATCH(V$4,PRN!$B$2:$F$2,0)),"")</f>
        <v/>
      </c>
      <c r="W99" s="70" t="str">
        <f ca="1">IFERROR(INDEX(PRN!$B$2:$F$1048576,(MATCH('Procurement Analysis P-M-Q'!$U$2,PRN!$C$2:$C$1048576,0)+$T99-1),MATCH(W$4,PRN!$B$2:$F$2,0)),"")</f>
        <v/>
      </c>
    </row>
    <row r="100" spans="5:23" ht="15.75" x14ac:dyDescent="0.25">
      <c r="E100" s="69" t="str">
        <f ca="1">IF(E99&lt;COUNTIF(PRN!C$4:C$999999,F$2),(E99+1),"")</f>
        <v/>
      </c>
      <c r="F100" s="70" t="str">
        <f ca="1">IFERROR(INDEX(PRN!$B$2:$F$1048576,(MATCH('Procurement Analysis P-M-Q'!$F$2,PRN!$C$2:$C$1048576,0)+$E100-1),MATCH(F$4,PRN!$B$2:$F$2,0)),"")</f>
        <v/>
      </c>
      <c r="G100" s="70" t="str">
        <f ca="1">IFERROR(INDEX(PRN!$B$2:$F$1048576,(MATCH('Procurement Analysis P-M-Q'!$F$2,PRN!$C$2:$C$1048576,0)+$E100-1),MATCH(G$4,PRN!$B$2:$F$2,0)),"")</f>
        <v/>
      </c>
      <c r="H100" s="71" t="str">
        <f ca="1">IFERROR(INDEX(PRN!$B$2:$F$1048576,(MATCH('Procurement Analysis P-M-Q'!$F$2,PRN!$C$2:$C$1048576,0)+$E100-1),MATCH(H$4,PRN!$B$2:$F$2,0)),"")</f>
        <v/>
      </c>
      <c r="J100" s="69" t="str">
        <f ca="1">IF(J99&lt;COUNTIF(PRN!C$4:C$999999,K$2),(J99+1),"")</f>
        <v/>
      </c>
      <c r="K100" s="70" t="str">
        <f ca="1">IFERROR(INDEX(PRN!$B$2:$F$1048576,(MATCH('Procurement Analysis P-M-Q'!$K$2,PRN!$C$2:$C$1048576,0)+$J100-1),MATCH(K$4,PRN!$B$2:$F$2,0)),"")</f>
        <v/>
      </c>
      <c r="L100" s="70" t="str">
        <f ca="1">IFERROR(INDEX(PRN!$B$2:$F$1048576,(MATCH('Procurement Analysis P-M-Q'!$K$2,PRN!$C$2:$C$1048576,0)+$J100-1),MATCH(L$4,PRN!$B$2:$F$2,0)),"")</f>
        <v/>
      </c>
      <c r="M100" s="71" t="str">
        <f ca="1">IFERROR(INDEX(PRN!$B$2:$F$1048576,(MATCH('Procurement Analysis P-M-Q'!$K$2,PRN!$C$2:$C$1048576,0)+$J100-1),MATCH(M$4,PRN!$B$2:$F$2,0)),"")</f>
        <v/>
      </c>
      <c r="O100" s="69" t="str">
        <f ca="1">IF(O99&lt;COUNTIF(PRN!C$4:C$999999,P$2),(O99+1),"")</f>
        <v/>
      </c>
      <c r="P100" s="70" t="str">
        <f ca="1">IFERROR(INDEX(PRN!$B$2:$F$1048576,(MATCH('Procurement Analysis P-M-Q'!$P$2,PRN!$C$2:$C$1048576,0)+$O100-1),MATCH(P$4,PRN!$B$2:$F$2,0)),"")</f>
        <v/>
      </c>
      <c r="Q100" s="70" t="str">
        <f ca="1">IFERROR(INDEX(PRN!$B$2:$F$1048576,(MATCH('Procurement Analysis P-M-Q'!$P$2,PRN!$C$2:$C$1048576,0)+$O100-1),MATCH(Q$4,PRN!$B$2:$F$2,0)),"")</f>
        <v/>
      </c>
      <c r="R100" s="71" t="str">
        <f ca="1">IFERROR(INDEX(PRN!$B$2:$F$1048576,(MATCH('Procurement Analysis P-M-Q'!$P$2,PRN!$C$2:$C$1048576,0)+$O100-1),MATCH(R$4,PRN!$B$2:$F$2,0)),"")</f>
        <v/>
      </c>
      <c r="T100" s="69" t="str">
        <f ca="1">IF(T99&lt;COUNTIF(PRN!H$4:H$999999,U$2),(T99+1),"")</f>
        <v/>
      </c>
      <c r="U100" s="70" t="str">
        <f ca="1">IFERROR(INDEX(PRN!$B$2:$F$1048576,(MATCH('Procurement Analysis P-M-Q'!$U$2,PRN!$C$2:$C$1048576,0)+$T100-1),MATCH(U$4,PRN!$B$2:$F$2,0)),"")</f>
        <v/>
      </c>
      <c r="V100" s="70" t="str">
        <f ca="1">IFERROR(INDEX(PRN!$B$2:$F$1048576,(MATCH('Procurement Analysis P-M-Q'!$U$2,PRN!$C$2:$C$1048576,0)+$T100-1),MATCH(V$4,PRN!$B$2:$F$2,0)),"")</f>
        <v/>
      </c>
      <c r="W100" s="70" t="str">
        <f ca="1">IFERROR(INDEX(PRN!$B$2:$F$1048576,(MATCH('Procurement Analysis P-M-Q'!$U$2,PRN!$C$2:$C$1048576,0)+$T100-1),MATCH(W$4,PRN!$B$2:$F$2,0)),"")</f>
        <v/>
      </c>
    </row>
    <row r="101" spans="5:23" ht="15.75" x14ac:dyDescent="0.25">
      <c r="E101" s="69" t="str">
        <f ca="1">IF(E100&lt;COUNTIF(PRN!C$4:C$999999,F$2),(E100+1),"")</f>
        <v/>
      </c>
      <c r="F101" s="70" t="str">
        <f ca="1">IFERROR(INDEX(PRN!$B$2:$F$1048576,(MATCH('Procurement Analysis P-M-Q'!$F$2,PRN!$C$2:$C$1048576,0)+$E101-1),MATCH(F$4,PRN!$B$2:$F$2,0)),"")</f>
        <v/>
      </c>
      <c r="G101" s="70" t="str">
        <f ca="1">IFERROR(INDEX(PRN!$B$2:$F$1048576,(MATCH('Procurement Analysis P-M-Q'!$F$2,PRN!$C$2:$C$1048576,0)+$E101-1),MATCH(G$4,PRN!$B$2:$F$2,0)),"")</f>
        <v/>
      </c>
      <c r="H101" s="71" t="str">
        <f ca="1">IFERROR(INDEX(PRN!$B$2:$F$1048576,(MATCH('Procurement Analysis P-M-Q'!$F$2,PRN!$C$2:$C$1048576,0)+$E101-1),MATCH(H$4,PRN!$B$2:$F$2,0)),"")</f>
        <v/>
      </c>
      <c r="J101" s="69" t="str">
        <f ca="1">IF(J100&lt;COUNTIF(PRN!C$4:C$999999,K$2),(J100+1),"")</f>
        <v/>
      </c>
      <c r="K101" s="70" t="str">
        <f ca="1">IFERROR(INDEX(PRN!$B$2:$F$1048576,(MATCH('Procurement Analysis P-M-Q'!$K$2,PRN!$C$2:$C$1048576,0)+$J101-1),MATCH(K$4,PRN!$B$2:$F$2,0)),"")</f>
        <v/>
      </c>
      <c r="L101" s="70" t="str">
        <f ca="1">IFERROR(INDEX(PRN!$B$2:$F$1048576,(MATCH('Procurement Analysis P-M-Q'!$K$2,PRN!$C$2:$C$1048576,0)+$J101-1),MATCH(L$4,PRN!$B$2:$F$2,0)),"")</f>
        <v/>
      </c>
      <c r="M101" s="71" t="str">
        <f ca="1">IFERROR(INDEX(PRN!$B$2:$F$1048576,(MATCH('Procurement Analysis P-M-Q'!$K$2,PRN!$C$2:$C$1048576,0)+$J101-1),MATCH(M$4,PRN!$B$2:$F$2,0)),"")</f>
        <v/>
      </c>
      <c r="O101" s="69" t="str">
        <f ca="1">IF(O100&lt;COUNTIF(PRN!C$4:C$999999,P$2),(O100+1),"")</f>
        <v/>
      </c>
      <c r="P101" s="70" t="str">
        <f ca="1">IFERROR(INDEX(PRN!$B$2:$F$1048576,(MATCH('Procurement Analysis P-M-Q'!$P$2,PRN!$C$2:$C$1048576,0)+$O101-1),MATCH(P$4,PRN!$B$2:$F$2,0)),"")</f>
        <v/>
      </c>
      <c r="Q101" s="70" t="str">
        <f ca="1">IFERROR(INDEX(PRN!$B$2:$F$1048576,(MATCH('Procurement Analysis P-M-Q'!$P$2,PRN!$C$2:$C$1048576,0)+$O101-1),MATCH(Q$4,PRN!$B$2:$F$2,0)),"")</f>
        <v/>
      </c>
      <c r="R101" s="71" t="str">
        <f ca="1">IFERROR(INDEX(PRN!$B$2:$F$1048576,(MATCH('Procurement Analysis P-M-Q'!$P$2,PRN!$C$2:$C$1048576,0)+$O101-1),MATCH(R$4,PRN!$B$2:$F$2,0)),"")</f>
        <v/>
      </c>
      <c r="T101" s="69" t="str">
        <f ca="1">IF(T100&lt;COUNTIF(PRN!H$4:H$999999,U$2),(T100+1),"")</f>
        <v/>
      </c>
      <c r="U101" s="70" t="str">
        <f ca="1">IFERROR(INDEX(PRN!$B$2:$F$1048576,(MATCH('Procurement Analysis P-M-Q'!$U$2,PRN!$C$2:$C$1048576,0)+$T101-1),MATCH(U$4,PRN!$B$2:$F$2,0)),"")</f>
        <v/>
      </c>
      <c r="V101" s="70" t="str">
        <f ca="1">IFERROR(INDEX(PRN!$B$2:$F$1048576,(MATCH('Procurement Analysis P-M-Q'!$U$2,PRN!$C$2:$C$1048576,0)+$T101-1),MATCH(V$4,PRN!$B$2:$F$2,0)),"")</f>
        <v/>
      </c>
      <c r="W101" s="70" t="str">
        <f ca="1">IFERROR(INDEX(PRN!$B$2:$F$1048576,(MATCH('Procurement Analysis P-M-Q'!$U$2,PRN!$C$2:$C$1048576,0)+$T101-1),MATCH(W$4,PRN!$B$2:$F$2,0)),"")</f>
        <v/>
      </c>
    </row>
    <row r="102" spans="5:23" ht="15.75" x14ac:dyDescent="0.25">
      <c r="E102" s="69" t="str">
        <f ca="1">IF(E101&lt;COUNTIF(PRN!C$4:C$999999,F$2),(E101+1),"")</f>
        <v/>
      </c>
      <c r="F102" s="70" t="str">
        <f ca="1">IFERROR(INDEX(PRN!$B$2:$F$1048576,(MATCH('Procurement Analysis P-M-Q'!$F$2,PRN!$C$2:$C$1048576,0)+$E102-1),MATCH(F$4,PRN!$B$2:$F$2,0)),"")</f>
        <v/>
      </c>
      <c r="G102" s="70" t="str">
        <f ca="1">IFERROR(INDEX(PRN!$B$2:$F$1048576,(MATCH('Procurement Analysis P-M-Q'!$F$2,PRN!$C$2:$C$1048576,0)+$E102-1),MATCH(G$4,PRN!$B$2:$F$2,0)),"")</f>
        <v/>
      </c>
      <c r="H102" s="71" t="str">
        <f ca="1">IFERROR(INDEX(PRN!$B$2:$F$1048576,(MATCH('Procurement Analysis P-M-Q'!$F$2,PRN!$C$2:$C$1048576,0)+$E102-1),MATCH(H$4,PRN!$B$2:$F$2,0)),"")</f>
        <v/>
      </c>
      <c r="J102" s="69" t="str">
        <f ca="1">IF(J101&lt;COUNTIF(PRN!C$4:C$999999,K$2),(J101+1),"")</f>
        <v/>
      </c>
      <c r="K102" s="70" t="str">
        <f ca="1">IFERROR(INDEX(PRN!$B$2:$F$1048576,(MATCH('Procurement Analysis P-M-Q'!$K$2,PRN!$C$2:$C$1048576,0)+$J102-1),MATCH(K$4,PRN!$B$2:$F$2,0)),"")</f>
        <v/>
      </c>
      <c r="L102" s="70" t="str">
        <f ca="1">IFERROR(INDEX(PRN!$B$2:$F$1048576,(MATCH('Procurement Analysis P-M-Q'!$K$2,PRN!$C$2:$C$1048576,0)+$J102-1),MATCH(L$4,PRN!$B$2:$F$2,0)),"")</f>
        <v/>
      </c>
      <c r="M102" s="71" t="str">
        <f ca="1">IFERROR(INDEX(PRN!$B$2:$F$1048576,(MATCH('Procurement Analysis P-M-Q'!$K$2,PRN!$C$2:$C$1048576,0)+$J102-1),MATCH(M$4,PRN!$B$2:$F$2,0)),"")</f>
        <v/>
      </c>
      <c r="O102" s="69" t="str">
        <f ca="1">IF(O101&lt;COUNTIF(PRN!C$4:C$999999,P$2),(O101+1),"")</f>
        <v/>
      </c>
      <c r="P102" s="70" t="str">
        <f ca="1">IFERROR(INDEX(PRN!$B$2:$F$1048576,(MATCH('Procurement Analysis P-M-Q'!$P$2,PRN!$C$2:$C$1048576,0)+$O102-1),MATCH(P$4,PRN!$B$2:$F$2,0)),"")</f>
        <v/>
      </c>
      <c r="Q102" s="70" t="str">
        <f ca="1">IFERROR(INDEX(PRN!$B$2:$F$1048576,(MATCH('Procurement Analysis P-M-Q'!$P$2,PRN!$C$2:$C$1048576,0)+$O102-1),MATCH(Q$4,PRN!$B$2:$F$2,0)),"")</f>
        <v/>
      </c>
      <c r="R102" s="71" t="str">
        <f ca="1">IFERROR(INDEX(PRN!$B$2:$F$1048576,(MATCH('Procurement Analysis P-M-Q'!$P$2,PRN!$C$2:$C$1048576,0)+$O102-1),MATCH(R$4,PRN!$B$2:$F$2,0)),"")</f>
        <v/>
      </c>
      <c r="T102" s="69" t="str">
        <f ca="1">IF(T101&lt;COUNTIF(PRN!H$4:H$999999,U$2),(T101+1),"")</f>
        <v/>
      </c>
      <c r="U102" s="70" t="str">
        <f ca="1">IFERROR(INDEX(PRN!$B$2:$F$1048576,(MATCH('Procurement Analysis P-M-Q'!$U$2,PRN!$C$2:$C$1048576,0)+$T102-1),MATCH(U$4,PRN!$B$2:$F$2,0)),"")</f>
        <v/>
      </c>
      <c r="V102" s="70" t="str">
        <f ca="1">IFERROR(INDEX(PRN!$B$2:$F$1048576,(MATCH('Procurement Analysis P-M-Q'!$U$2,PRN!$C$2:$C$1048576,0)+$T102-1),MATCH(V$4,PRN!$B$2:$F$2,0)),"")</f>
        <v/>
      </c>
      <c r="W102" s="70" t="str">
        <f ca="1">IFERROR(INDEX(PRN!$B$2:$F$1048576,(MATCH('Procurement Analysis P-M-Q'!$U$2,PRN!$C$2:$C$1048576,0)+$T102-1),MATCH(W$4,PRN!$B$2:$F$2,0)),"")</f>
        <v/>
      </c>
    </row>
    <row r="103" spans="5:23" ht="15.75" x14ac:dyDescent="0.25">
      <c r="E103" s="69" t="str">
        <f ca="1">IF(E102&lt;COUNTIF(PRN!C$4:C$999999,F$2),(E102+1),"")</f>
        <v/>
      </c>
      <c r="F103" s="70" t="str">
        <f ca="1">IFERROR(INDEX(PRN!$B$2:$F$1048576,(MATCH('Procurement Analysis P-M-Q'!$F$2,PRN!$C$2:$C$1048576,0)+$E103-1),MATCH(F$4,PRN!$B$2:$F$2,0)),"")</f>
        <v/>
      </c>
      <c r="G103" s="70" t="str">
        <f ca="1">IFERROR(INDEX(PRN!$B$2:$F$1048576,(MATCH('Procurement Analysis P-M-Q'!$F$2,PRN!$C$2:$C$1048576,0)+$E103-1),MATCH(G$4,PRN!$B$2:$F$2,0)),"")</f>
        <v/>
      </c>
      <c r="H103" s="71" t="str">
        <f ca="1">IFERROR(INDEX(PRN!$B$2:$F$1048576,(MATCH('Procurement Analysis P-M-Q'!$F$2,PRN!$C$2:$C$1048576,0)+$E103-1),MATCH(H$4,PRN!$B$2:$F$2,0)),"")</f>
        <v/>
      </c>
      <c r="J103" s="69" t="str">
        <f ca="1">IF(J102&lt;COUNTIF(PRN!C$4:C$999999,K$2),(J102+1),"")</f>
        <v/>
      </c>
      <c r="K103" s="70" t="str">
        <f ca="1">IFERROR(INDEX(PRN!$B$2:$F$1048576,(MATCH('Procurement Analysis P-M-Q'!$K$2,PRN!$C$2:$C$1048576,0)+$J103-1),MATCH(K$4,PRN!$B$2:$F$2,0)),"")</f>
        <v/>
      </c>
      <c r="L103" s="70" t="str">
        <f ca="1">IFERROR(INDEX(PRN!$B$2:$F$1048576,(MATCH('Procurement Analysis P-M-Q'!$K$2,PRN!$C$2:$C$1048576,0)+$J103-1),MATCH(L$4,PRN!$B$2:$F$2,0)),"")</f>
        <v/>
      </c>
      <c r="M103" s="71" t="str">
        <f ca="1">IFERROR(INDEX(PRN!$B$2:$F$1048576,(MATCH('Procurement Analysis P-M-Q'!$K$2,PRN!$C$2:$C$1048576,0)+$J103-1),MATCH(M$4,PRN!$B$2:$F$2,0)),"")</f>
        <v/>
      </c>
      <c r="O103" s="69" t="str">
        <f ca="1">IF(O102&lt;COUNTIF(PRN!C$4:C$999999,P$2),(O102+1),"")</f>
        <v/>
      </c>
      <c r="P103" s="70" t="str">
        <f ca="1">IFERROR(INDEX(PRN!$B$2:$F$1048576,(MATCH('Procurement Analysis P-M-Q'!$P$2,PRN!$C$2:$C$1048576,0)+$O103-1),MATCH(P$4,PRN!$B$2:$F$2,0)),"")</f>
        <v/>
      </c>
      <c r="Q103" s="70" t="str">
        <f ca="1">IFERROR(INDEX(PRN!$B$2:$F$1048576,(MATCH('Procurement Analysis P-M-Q'!$P$2,PRN!$C$2:$C$1048576,0)+$O103-1),MATCH(Q$4,PRN!$B$2:$F$2,0)),"")</f>
        <v/>
      </c>
      <c r="R103" s="71" t="str">
        <f ca="1">IFERROR(INDEX(PRN!$B$2:$F$1048576,(MATCH('Procurement Analysis P-M-Q'!$P$2,PRN!$C$2:$C$1048576,0)+$O103-1),MATCH(R$4,PRN!$B$2:$F$2,0)),"")</f>
        <v/>
      </c>
      <c r="T103" s="69" t="str">
        <f ca="1">IF(T102&lt;COUNTIF(PRN!H$4:H$999999,U$2),(T102+1),"")</f>
        <v/>
      </c>
      <c r="U103" s="70" t="str">
        <f ca="1">IFERROR(INDEX(PRN!$B$2:$F$1048576,(MATCH('Procurement Analysis P-M-Q'!$U$2,PRN!$C$2:$C$1048576,0)+$T103-1),MATCH(U$4,PRN!$B$2:$F$2,0)),"")</f>
        <v/>
      </c>
      <c r="V103" s="70" t="str">
        <f ca="1">IFERROR(INDEX(PRN!$B$2:$F$1048576,(MATCH('Procurement Analysis P-M-Q'!$U$2,PRN!$C$2:$C$1048576,0)+$T103-1),MATCH(V$4,PRN!$B$2:$F$2,0)),"")</f>
        <v/>
      </c>
      <c r="W103" s="70" t="str">
        <f ca="1">IFERROR(INDEX(PRN!$B$2:$F$1048576,(MATCH('Procurement Analysis P-M-Q'!$U$2,PRN!$C$2:$C$1048576,0)+$T103-1),MATCH(W$4,PRN!$B$2:$F$2,0)),"")</f>
        <v/>
      </c>
    </row>
    <row r="104" spans="5:23" ht="15.75" x14ac:dyDescent="0.25">
      <c r="E104" s="69" t="str">
        <f ca="1">IF(E103&lt;COUNTIF(PRN!C$4:C$999999,F$2),(E103+1),"")</f>
        <v/>
      </c>
      <c r="F104" s="70" t="str">
        <f ca="1">IFERROR(INDEX(PRN!$B$2:$F$1048576,(MATCH('Procurement Analysis P-M-Q'!$F$2,PRN!$C$2:$C$1048576,0)+$E104-1),MATCH(F$4,PRN!$B$2:$F$2,0)),"")</f>
        <v/>
      </c>
      <c r="G104" s="70" t="str">
        <f ca="1">IFERROR(INDEX(PRN!$B$2:$F$1048576,(MATCH('Procurement Analysis P-M-Q'!$F$2,PRN!$C$2:$C$1048576,0)+$E104-1),MATCH(G$4,PRN!$B$2:$F$2,0)),"")</f>
        <v/>
      </c>
      <c r="H104" s="71" t="str">
        <f ca="1">IFERROR(INDEX(PRN!$B$2:$F$1048576,(MATCH('Procurement Analysis P-M-Q'!$F$2,PRN!$C$2:$C$1048576,0)+$E104-1),MATCH(H$4,PRN!$B$2:$F$2,0)),"")</f>
        <v/>
      </c>
      <c r="J104" s="69" t="str">
        <f ca="1">IF(J103&lt;COUNTIF(PRN!C$4:C$999999,K$2),(J103+1),"")</f>
        <v/>
      </c>
      <c r="K104" s="70" t="str">
        <f ca="1">IFERROR(INDEX(PRN!$B$2:$F$1048576,(MATCH('Procurement Analysis P-M-Q'!$K$2,PRN!$C$2:$C$1048576,0)+$J104-1),MATCH(K$4,PRN!$B$2:$F$2,0)),"")</f>
        <v/>
      </c>
      <c r="L104" s="70" t="str">
        <f ca="1">IFERROR(INDEX(PRN!$B$2:$F$1048576,(MATCH('Procurement Analysis P-M-Q'!$K$2,PRN!$C$2:$C$1048576,0)+$J104-1),MATCH(L$4,PRN!$B$2:$F$2,0)),"")</f>
        <v/>
      </c>
      <c r="M104" s="71" t="str">
        <f ca="1">IFERROR(INDEX(PRN!$B$2:$F$1048576,(MATCH('Procurement Analysis P-M-Q'!$K$2,PRN!$C$2:$C$1048576,0)+$J104-1),MATCH(M$4,PRN!$B$2:$F$2,0)),"")</f>
        <v/>
      </c>
      <c r="O104" s="69" t="str">
        <f ca="1">IF(O103&lt;COUNTIF(PRN!C$4:C$999999,P$2),(O103+1),"")</f>
        <v/>
      </c>
      <c r="P104" s="70" t="str">
        <f ca="1">IFERROR(INDEX(PRN!$B$2:$F$1048576,(MATCH('Procurement Analysis P-M-Q'!$P$2,PRN!$C$2:$C$1048576,0)+$O104-1),MATCH(P$4,PRN!$B$2:$F$2,0)),"")</f>
        <v/>
      </c>
      <c r="Q104" s="70" t="str">
        <f ca="1">IFERROR(INDEX(PRN!$B$2:$F$1048576,(MATCH('Procurement Analysis P-M-Q'!$P$2,PRN!$C$2:$C$1048576,0)+$O104-1),MATCH(Q$4,PRN!$B$2:$F$2,0)),"")</f>
        <v/>
      </c>
      <c r="R104" s="71" t="str">
        <f ca="1">IFERROR(INDEX(PRN!$B$2:$F$1048576,(MATCH('Procurement Analysis P-M-Q'!$P$2,PRN!$C$2:$C$1048576,0)+$O104-1),MATCH(R$4,PRN!$B$2:$F$2,0)),"")</f>
        <v/>
      </c>
      <c r="T104" s="69" t="str">
        <f ca="1">IF(T103&lt;COUNTIF(PRN!H$4:H$999999,U$2),(T103+1),"")</f>
        <v/>
      </c>
      <c r="U104" s="70" t="str">
        <f ca="1">IFERROR(INDEX(PRN!$B$2:$F$1048576,(MATCH('Procurement Analysis P-M-Q'!$U$2,PRN!$C$2:$C$1048576,0)+$T104-1),MATCH(U$4,PRN!$B$2:$F$2,0)),"")</f>
        <v/>
      </c>
      <c r="V104" s="70" t="str">
        <f ca="1">IFERROR(INDEX(PRN!$B$2:$F$1048576,(MATCH('Procurement Analysis P-M-Q'!$U$2,PRN!$C$2:$C$1048576,0)+$T104-1),MATCH(V$4,PRN!$B$2:$F$2,0)),"")</f>
        <v/>
      </c>
      <c r="W104" s="70" t="str">
        <f ca="1">IFERROR(INDEX(PRN!$B$2:$F$1048576,(MATCH('Procurement Analysis P-M-Q'!$U$2,PRN!$C$2:$C$1048576,0)+$T104-1),MATCH(W$4,PRN!$B$2:$F$2,0)),"")</f>
        <v/>
      </c>
    </row>
    <row r="105" spans="5:23" ht="15.75" x14ac:dyDescent="0.25">
      <c r="E105" s="69" t="str">
        <f ca="1">IF(E104&lt;COUNTIF(PRN!C$4:C$999999,F$2),(E104+1),"")</f>
        <v/>
      </c>
      <c r="F105" s="70" t="str">
        <f ca="1">IFERROR(INDEX(PRN!$B$2:$F$1048576,(MATCH('Procurement Analysis P-M-Q'!$F$2,PRN!$C$2:$C$1048576,0)+$E105-1),MATCH(F$4,PRN!$B$2:$F$2,0)),"")</f>
        <v/>
      </c>
      <c r="G105" s="70" t="str">
        <f ca="1">IFERROR(INDEX(PRN!$B$2:$F$1048576,(MATCH('Procurement Analysis P-M-Q'!$F$2,PRN!$C$2:$C$1048576,0)+$E105-1),MATCH(G$4,PRN!$B$2:$F$2,0)),"")</f>
        <v/>
      </c>
      <c r="H105" s="71" t="str">
        <f ca="1">IFERROR(INDEX(PRN!$B$2:$F$1048576,(MATCH('Procurement Analysis P-M-Q'!$F$2,PRN!$C$2:$C$1048576,0)+$E105-1),MATCH(H$4,PRN!$B$2:$F$2,0)),"")</f>
        <v/>
      </c>
      <c r="J105" s="69" t="str">
        <f ca="1">IF(J104&lt;COUNTIF(PRN!C$4:C$999999,K$2),(J104+1),"")</f>
        <v/>
      </c>
      <c r="K105" s="70" t="str">
        <f ca="1">IFERROR(INDEX(PRN!$B$2:$F$1048576,(MATCH('Procurement Analysis P-M-Q'!$K$2,PRN!$C$2:$C$1048576,0)+$J105-1),MATCH(K$4,PRN!$B$2:$F$2,0)),"")</f>
        <v/>
      </c>
      <c r="L105" s="70" t="str">
        <f ca="1">IFERROR(INDEX(PRN!$B$2:$F$1048576,(MATCH('Procurement Analysis P-M-Q'!$K$2,PRN!$C$2:$C$1048576,0)+$J105-1),MATCH(L$4,PRN!$B$2:$F$2,0)),"")</f>
        <v/>
      </c>
      <c r="M105" s="71" t="str">
        <f ca="1">IFERROR(INDEX(PRN!$B$2:$F$1048576,(MATCH('Procurement Analysis P-M-Q'!$K$2,PRN!$C$2:$C$1048576,0)+$J105-1),MATCH(M$4,PRN!$B$2:$F$2,0)),"")</f>
        <v/>
      </c>
      <c r="O105" s="69" t="str">
        <f ca="1">IF(O104&lt;COUNTIF(PRN!C$4:C$999999,P$2),(O104+1),"")</f>
        <v/>
      </c>
      <c r="P105" s="70" t="str">
        <f ca="1">IFERROR(INDEX(PRN!$B$2:$F$1048576,(MATCH('Procurement Analysis P-M-Q'!$P$2,PRN!$C$2:$C$1048576,0)+$O105-1),MATCH(P$4,PRN!$B$2:$F$2,0)),"")</f>
        <v/>
      </c>
      <c r="Q105" s="70" t="str">
        <f ca="1">IFERROR(INDEX(PRN!$B$2:$F$1048576,(MATCH('Procurement Analysis P-M-Q'!$P$2,PRN!$C$2:$C$1048576,0)+$O105-1),MATCH(Q$4,PRN!$B$2:$F$2,0)),"")</f>
        <v/>
      </c>
      <c r="R105" s="71" t="str">
        <f ca="1">IFERROR(INDEX(PRN!$B$2:$F$1048576,(MATCH('Procurement Analysis P-M-Q'!$P$2,PRN!$C$2:$C$1048576,0)+$O105-1),MATCH(R$4,PRN!$B$2:$F$2,0)),"")</f>
        <v/>
      </c>
      <c r="T105" s="69" t="str">
        <f ca="1">IF(T104&lt;COUNTIF(PRN!H$4:H$999999,U$2),(T104+1),"")</f>
        <v/>
      </c>
      <c r="U105" s="70" t="str">
        <f ca="1">IFERROR(INDEX(PRN!$B$2:$F$1048576,(MATCH('Procurement Analysis P-M-Q'!$U$2,PRN!$C$2:$C$1048576,0)+$T105-1),MATCH(U$4,PRN!$B$2:$F$2,0)),"")</f>
        <v/>
      </c>
      <c r="V105" s="70" t="str">
        <f ca="1">IFERROR(INDEX(PRN!$B$2:$F$1048576,(MATCH('Procurement Analysis P-M-Q'!$U$2,PRN!$C$2:$C$1048576,0)+$T105-1),MATCH(V$4,PRN!$B$2:$F$2,0)),"")</f>
        <v/>
      </c>
      <c r="W105" s="70" t="str">
        <f ca="1">IFERROR(INDEX(PRN!$B$2:$F$1048576,(MATCH('Procurement Analysis P-M-Q'!$U$2,PRN!$C$2:$C$1048576,0)+$T105-1),MATCH(W$4,PRN!$B$2:$F$2,0)),"")</f>
        <v/>
      </c>
    </row>
    <row r="106" spans="5:23" ht="15.75" x14ac:dyDescent="0.25">
      <c r="E106" s="69" t="str">
        <f ca="1">IF(E105&lt;COUNTIF(PRN!C$4:C$999999,F$2),(E105+1),"")</f>
        <v/>
      </c>
      <c r="F106" s="70" t="str">
        <f ca="1">IFERROR(INDEX(PRN!$B$2:$F$1048576,(MATCH('Procurement Analysis P-M-Q'!$F$2,PRN!$C$2:$C$1048576,0)+$E106-1),MATCH(F$4,PRN!$B$2:$F$2,0)),"")</f>
        <v/>
      </c>
      <c r="G106" s="70" t="str">
        <f ca="1">IFERROR(INDEX(PRN!$B$2:$F$1048576,(MATCH('Procurement Analysis P-M-Q'!$F$2,PRN!$C$2:$C$1048576,0)+$E106-1),MATCH(G$4,PRN!$B$2:$F$2,0)),"")</f>
        <v/>
      </c>
      <c r="H106" s="71" t="str">
        <f ca="1">IFERROR(INDEX(PRN!$B$2:$F$1048576,(MATCH('Procurement Analysis P-M-Q'!$F$2,PRN!$C$2:$C$1048576,0)+$E106-1),MATCH(H$4,PRN!$B$2:$F$2,0)),"")</f>
        <v/>
      </c>
      <c r="J106" s="69" t="str">
        <f ca="1">IF(J105&lt;COUNTIF(PRN!C$4:C$999999,K$2),(J105+1),"")</f>
        <v/>
      </c>
      <c r="K106" s="70" t="str">
        <f ca="1">IFERROR(INDEX(PRN!$B$2:$F$1048576,(MATCH('Procurement Analysis P-M-Q'!$K$2,PRN!$C$2:$C$1048576,0)+$J106-1),MATCH(K$4,PRN!$B$2:$F$2,0)),"")</f>
        <v/>
      </c>
      <c r="L106" s="70" t="str">
        <f ca="1">IFERROR(INDEX(PRN!$B$2:$F$1048576,(MATCH('Procurement Analysis P-M-Q'!$K$2,PRN!$C$2:$C$1048576,0)+$J106-1),MATCH(L$4,PRN!$B$2:$F$2,0)),"")</f>
        <v/>
      </c>
      <c r="M106" s="71" t="str">
        <f ca="1">IFERROR(INDEX(PRN!$B$2:$F$1048576,(MATCH('Procurement Analysis P-M-Q'!$K$2,PRN!$C$2:$C$1048576,0)+$J106-1),MATCH(M$4,PRN!$B$2:$F$2,0)),"")</f>
        <v/>
      </c>
      <c r="O106" s="69" t="str">
        <f ca="1">IF(O105&lt;COUNTIF(PRN!C$4:C$999999,P$2),(O105+1),"")</f>
        <v/>
      </c>
      <c r="P106" s="70" t="str">
        <f ca="1">IFERROR(INDEX(PRN!$B$2:$F$1048576,(MATCH('Procurement Analysis P-M-Q'!$P$2,PRN!$C$2:$C$1048576,0)+$O106-1),MATCH(P$4,PRN!$B$2:$F$2,0)),"")</f>
        <v/>
      </c>
      <c r="Q106" s="70" t="str">
        <f ca="1">IFERROR(INDEX(PRN!$B$2:$F$1048576,(MATCH('Procurement Analysis P-M-Q'!$P$2,PRN!$C$2:$C$1048576,0)+$O106-1),MATCH(Q$4,PRN!$B$2:$F$2,0)),"")</f>
        <v/>
      </c>
      <c r="R106" s="71" t="str">
        <f ca="1">IFERROR(INDEX(PRN!$B$2:$F$1048576,(MATCH('Procurement Analysis P-M-Q'!$P$2,PRN!$C$2:$C$1048576,0)+$O106-1),MATCH(R$4,PRN!$B$2:$F$2,0)),"")</f>
        <v/>
      </c>
      <c r="T106" s="69" t="str">
        <f ca="1">IF(T105&lt;COUNTIF(PRN!H$4:H$999999,U$2),(T105+1),"")</f>
        <v/>
      </c>
      <c r="U106" s="70" t="str">
        <f ca="1">IFERROR(INDEX(PRN!$B$2:$F$1048576,(MATCH('Procurement Analysis P-M-Q'!$U$2,PRN!$C$2:$C$1048576,0)+$T106-1),MATCH(U$4,PRN!$B$2:$F$2,0)),"")</f>
        <v/>
      </c>
      <c r="V106" s="70" t="str">
        <f ca="1">IFERROR(INDEX(PRN!$B$2:$F$1048576,(MATCH('Procurement Analysis P-M-Q'!$U$2,PRN!$C$2:$C$1048576,0)+$T106-1),MATCH(V$4,PRN!$B$2:$F$2,0)),"")</f>
        <v/>
      </c>
      <c r="W106" s="70" t="str">
        <f ca="1">IFERROR(INDEX(PRN!$B$2:$F$1048576,(MATCH('Procurement Analysis P-M-Q'!$U$2,PRN!$C$2:$C$1048576,0)+$T106-1),MATCH(W$4,PRN!$B$2:$F$2,0)),"")</f>
        <v/>
      </c>
    </row>
    <row r="107" spans="5:23" ht="15.75" x14ac:dyDescent="0.25">
      <c r="E107" s="69" t="str">
        <f ca="1">IF(E106&lt;COUNTIF(PRN!C$4:C$999999,F$2),(E106+1),"")</f>
        <v/>
      </c>
      <c r="F107" s="70" t="str">
        <f ca="1">IFERROR(INDEX(PRN!$B$2:$F$1048576,(MATCH('Procurement Analysis P-M-Q'!$F$2,PRN!$C$2:$C$1048576,0)+$E107-1),MATCH(F$4,PRN!$B$2:$F$2,0)),"")</f>
        <v/>
      </c>
      <c r="G107" s="70" t="str">
        <f ca="1">IFERROR(INDEX(PRN!$B$2:$F$1048576,(MATCH('Procurement Analysis P-M-Q'!$F$2,PRN!$C$2:$C$1048576,0)+$E107-1),MATCH(G$4,PRN!$B$2:$F$2,0)),"")</f>
        <v/>
      </c>
      <c r="H107" s="71" t="str">
        <f ca="1">IFERROR(INDEX(PRN!$B$2:$F$1048576,(MATCH('Procurement Analysis P-M-Q'!$F$2,PRN!$C$2:$C$1048576,0)+$E107-1),MATCH(H$4,PRN!$B$2:$F$2,0)),"")</f>
        <v/>
      </c>
      <c r="J107" s="69" t="str">
        <f ca="1">IF(J106&lt;COUNTIF(PRN!C$4:C$999999,K$2),(J106+1),"")</f>
        <v/>
      </c>
      <c r="K107" s="70" t="str">
        <f ca="1">IFERROR(INDEX(PRN!$B$2:$F$1048576,(MATCH('Procurement Analysis P-M-Q'!$K$2,PRN!$C$2:$C$1048576,0)+$J107-1),MATCH(K$4,PRN!$B$2:$F$2,0)),"")</f>
        <v/>
      </c>
      <c r="L107" s="70" t="str">
        <f ca="1">IFERROR(INDEX(PRN!$B$2:$F$1048576,(MATCH('Procurement Analysis P-M-Q'!$K$2,PRN!$C$2:$C$1048576,0)+$J107-1),MATCH(L$4,PRN!$B$2:$F$2,0)),"")</f>
        <v/>
      </c>
      <c r="M107" s="71" t="str">
        <f ca="1">IFERROR(INDEX(PRN!$B$2:$F$1048576,(MATCH('Procurement Analysis P-M-Q'!$K$2,PRN!$C$2:$C$1048576,0)+$J107-1),MATCH(M$4,PRN!$B$2:$F$2,0)),"")</f>
        <v/>
      </c>
      <c r="O107" s="69" t="str">
        <f ca="1">IF(O106&lt;COUNTIF(PRN!C$4:C$999999,P$2),(O106+1),"")</f>
        <v/>
      </c>
      <c r="P107" s="70" t="str">
        <f ca="1">IFERROR(INDEX(PRN!$B$2:$F$1048576,(MATCH('Procurement Analysis P-M-Q'!$P$2,PRN!$C$2:$C$1048576,0)+$O107-1),MATCH(P$4,PRN!$B$2:$F$2,0)),"")</f>
        <v/>
      </c>
      <c r="Q107" s="70" t="str">
        <f ca="1">IFERROR(INDEX(PRN!$B$2:$F$1048576,(MATCH('Procurement Analysis P-M-Q'!$P$2,PRN!$C$2:$C$1048576,0)+$O107-1),MATCH(Q$4,PRN!$B$2:$F$2,0)),"")</f>
        <v/>
      </c>
      <c r="R107" s="71" t="str">
        <f ca="1">IFERROR(INDEX(PRN!$B$2:$F$1048576,(MATCH('Procurement Analysis P-M-Q'!$P$2,PRN!$C$2:$C$1048576,0)+$O107-1),MATCH(R$4,PRN!$B$2:$F$2,0)),"")</f>
        <v/>
      </c>
      <c r="T107" s="69" t="str">
        <f ca="1">IF(T106&lt;COUNTIF(PRN!H$4:H$999999,U$2),(T106+1),"")</f>
        <v/>
      </c>
      <c r="U107" s="70" t="str">
        <f ca="1">IFERROR(INDEX(PRN!$B$2:$F$1048576,(MATCH('Procurement Analysis P-M-Q'!$U$2,PRN!$C$2:$C$1048576,0)+$T107-1),MATCH(U$4,PRN!$B$2:$F$2,0)),"")</f>
        <v/>
      </c>
      <c r="V107" s="70" t="str">
        <f ca="1">IFERROR(INDEX(PRN!$B$2:$F$1048576,(MATCH('Procurement Analysis P-M-Q'!$U$2,PRN!$C$2:$C$1048576,0)+$T107-1),MATCH(V$4,PRN!$B$2:$F$2,0)),"")</f>
        <v/>
      </c>
      <c r="W107" s="70" t="str">
        <f ca="1">IFERROR(INDEX(PRN!$B$2:$F$1048576,(MATCH('Procurement Analysis P-M-Q'!$U$2,PRN!$C$2:$C$1048576,0)+$T107-1),MATCH(W$4,PRN!$B$2:$F$2,0)),"")</f>
        <v/>
      </c>
    </row>
    <row r="108" spans="5:23" ht="15.75" x14ac:dyDescent="0.25">
      <c r="E108" s="69" t="str">
        <f ca="1">IF(E107&lt;COUNTIF(PRN!C$4:C$999999,F$2),(E107+1),"")</f>
        <v/>
      </c>
      <c r="F108" s="70" t="str">
        <f ca="1">IFERROR(INDEX(PRN!$B$2:$F$1048576,(MATCH('Procurement Analysis P-M-Q'!$F$2,PRN!$C$2:$C$1048576,0)+$E108-1),MATCH(F$4,PRN!$B$2:$F$2,0)),"")</f>
        <v/>
      </c>
      <c r="G108" s="70" t="str">
        <f ca="1">IFERROR(INDEX(PRN!$B$2:$F$1048576,(MATCH('Procurement Analysis P-M-Q'!$F$2,PRN!$C$2:$C$1048576,0)+$E108-1),MATCH(G$4,PRN!$B$2:$F$2,0)),"")</f>
        <v/>
      </c>
      <c r="H108" s="71" t="str">
        <f ca="1">IFERROR(INDEX(PRN!$B$2:$F$1048576,(MATCH('Procurement Analysis P-M-Q'!$F$2,PRN!$C$2:$C$1048576,0)+$E108-1),MATCH(H$4,PRN!$B$2:$F$2,0)),"")</f>
        <v/>
      </c>
      <c r="J108" s="69" t="str">
        <f ca="1">IF(J107&lt;COUNTIF(PRN!C$4:C$999999,K$2),(J107+1),"")</f>
        <v/>
      </c>
      <c r="K108" s="70" t="str">
        <f ca="1">IFERROR(INDEX(PRN!$B$2:$F$1048576,(MATCH('Procurement Analysis P-M-Q'!$K$2,PRN!$C$2:$C$1048576,0)+$J108-1),MATCH(K$4,PRN!$B$2:$F$2,0)),"")</f>
        <v/>
      </c>
      <c r="L108" s="70" t="str">
        <f ca="1">IFERROR(INDEX(PRN!$B$2:$F$1048576,(MATCH('Procurement Analysis P-M-Q'!$K$2,PRN!$C$2:$C$1048576,0)+$J108-1),MATCH(L$4,PRN!$B$2:$F$2,0)),"")</f>
        <v/>
      </c>
      <c r="M108" s="71" t="str">
        <f ca="1">IFERROR(INDEX(PRN!$B$2:$F$1048576,(MATCH('Procurement Analysis P-M-Q'!$K$2,PRN!$C$2:$C$1048576,0)+$J108-1),MATCH(M$4,PRN!$B$2:$F$2,0)),"")</f>
        <v/>
      </c>
      <c r="O108" s="69" t="str">
        <f ca="1">IF(O107&lt;COUNTIF(PRN!C$4:C$999999,P$2),(O107+1),"")</f>
        <v/>
      </c>
      <c r="P108" s="70" t="str">
        <f ca="1">IFERROR(INDEX(PRN!$B$2:$F$1048576,(MATCH('Procurement Analysis P-M-Q'!$P$2,PRN!$C$2:$C$1048576,0)+$O108-1),MATCH(P$4,PRN!$B$2:$F$2,0)),"")</f>
        <v/>
      </c>
      <c r="Q108" s="70" t="str">
        <f ca="1">IFERROR(INDEX(PRN!$B$2:$F$1048576,(MATCH('Procurement Analysis P-M-Q'!$P$2,PRN!$C$2:$C$1048576,0)+$O108-1),MATCH(Q$4,PRN!$B$2:$F$2,0)),"")</f>
        <v/>
      </c>
      <c r="R108" s="71" t="str">
        <f ca="1">IFERROR(INDEX(PRN!$B$2:$F$1048576,(MATCH('Procurement Analysis P-M-Q'!$P$2,PRN!$C$2:$C$1048576,0)+$O108-1),MATCH(R$4,PRN!$B$2:$F$2,0)),"")</f>
        <v/>
      </c>
      <c r="T108" s="69" t="str">
        <f ca="1">IF(T107&lt;COUNTIF(PRN!H$4:H$999999,U$2),(T107+1),"")</f>
        <v/>
      </c>
      <c r="U108" s="70" t="str">
        <f ca="1">IFERROR(INDEX(PRN!$B$2:$F$1048576,(MATCH('Procurement Analysis P-M-Q'!$U$2,PRN!$C$2:$C$1048576,0)+$T108-1),MATCH(U$4,PRN!$B$2:$F$2,0)),"")</f>
        <v/>
      </c>
      <c r="V108" s="70" t="str">
        <f ca="1">IFERROR(INDEX(PRN!$B$2:$F$1048576,(MATCH('Procurement Analysis P-M-Q'!$U$2,PRN!$C$2:$C$1048576,0)+$T108-1),MATCH(V$4,PRN!$B$2:$F$2,0)),"")</f>
        <v/>
      </c>
      <c r="W108" s="70" t="str">
        <f ca="1">IFERROR(INDEX(PRN!$B$2:$F$1048576,(MATCH('Procurement Analysis P-M-Q'!$U$2,PRN!$C$2:$C$1048576,0)+$T108-1),MATCH(W$4,PRN!$B$2:$F$2,0)),"")</f>
        <v/>
      </c>
    </row>
    <row r="109" spans="5:23" ht="15.75" x14ac:dyDescent="0.25">
      <c r="E109" s="69" t="str">
        <f ca="1">IF(E108&lt;COUNTIF(PRN!C$4:C$999999,F$2),(E108+1),"")</f>
        <v/>
      </c>
      <c r="F109" s="70" t="str">
        <f ca="1">IFERROR(INDEX(PRN!$B$2:$F$1048576,(MATCH('Procurement Analysis P-M-Q'!$F$2,PRN!$C$2:$C$1048576,0)+$E109-1),MATCH(F$4,PRN!$B$2:$F$2,0)),"")</f>
        <v/>
      </c>
      <c r="G109" s="70" t="str">
        <f ca="1">IFERROR(INDEX(PRN!$B$2:$F$1048576,(MATCH('Procurement Analysis P-M-Q'!$F$2,PRN!$C$2:$C$1048576,0)+$E109-1),MATCH(G$4,PRN!$B$2:$F$2,0)),"")</f>
        <v/>
      </c>
      <c r="H109" s="71" t="str">
        <f ca="1">IFERROR(INDEX(PRN!$B$2:$F$1048576,(MATCH('Procurement Analysis P-M-Q'!$F$2,PRN!$C$2:$C$1048576,0)+$E109-1),MATCH(H$4,PRN!$B$2:$F$2,0)),"")</f>
        <v/>
      </c>
      <c r="J109" s="69" t="str">
        <f ca="1">IF(J108&lt;COUNTIF(PRN!C$4:C$999999,K$2),(J108+1),"")</f>
        <v/>
      </c>
      <c r="K109" s="70" t="str">
        <f ca="1">IFERROR(INDEX(PRN!$B$2:$F$1048576,(MATCH('Procurement Analysis P-M-Q'!$K$2,PRN!$C$2:$C$1048576,0)+$J109-1),MATCH(K$4,PRN!$B$2:$F$2,0)),"")</f>
        <v/>
      </c>
      <c r="L109" s="70" t="str">
        <f ca="1">IFERROR(INDEX(PRN!$B$2:$F$1048576,(MATCH('Procurement Analysis P-M-Q'!$K$2,PRN!$C$2:$C$1048576,0)+$J109-1),MATCH(L$4,PRN!$B$2:$F$2,0)),"")</f>
        <v/>
      </c>
      <c r="M109" s="71" t="str">
        <f ca="1">IFERROR(INDEX(PRN!$B$2:$F$1048576,(MATCH('Procurement Analysis P-M-Q'!$K$2,PRN!$C$2:$C$1048576,0)+$J109-1),MATCH(M$4,PRN!$B$2:$F$2,0)),"")</f>
        <v/>
      </c>
      <c r="O109" s="69" t="str">
        <f ca="1">IF(O108&lt;COUNTIF(PRN!C$4:C$999999,P$2),(O108+1),"")</f>
        <v/>
      </c>
      <c r="P109" s="70" t="str">
        <f ca="1">IFERROR(INDEX(PRN!$B$2:$F$1048576,(MATCH('Procurement Analysis P-M-Q'!$P$2,PRN!$C$2:$C$1048576,0)+$O109-1),MATCH(P$4,PRN!$B$2:$F$2,0)),"")</f>
        <v/>
      </c>
      <c r="Q109" s="70" t="str">
        <f ca="1">IFERROR(INDEX(PRN!$B$2:$F$1048576,(MATCH('Procurement Analysis P-M-Q'!$P$2,PRN!$C$2:$C$1048576,0)+$O109-1),MATCH(Q$4,PRN!$B$2:$F$2,0)),"")</f>
        <v/>
      </c>
      <c r="R109" s="71" t="str">
        <f ca="1">IFERROR(INDEX(PRN!$B$2:$F$1048576,(MATCH('Procurement Analysis P-M-Q'!$P$2,PRN!$C$2:$C$1048576,0)+$O109-1),MATCH(R$4,PRN!$B$2:$F$2,0)),"")</f>
        <v/>
      </c>
      <c r="T109" s="69" t="str">
        <f ca="1">IF(T108&lt;COUNTIF(PRN!H$4:H$999999,U$2),(T108+1),"")</f>
        <v/>
      </c>
      <c r="U109" s="70" t="str">
        <f ca="1">IFERROR(INDEX(PRN!$B$2:$F$1048576,(MATCH('Procurement Analysis P-M-Q'!$U$2,PRN!$C$2:$C$1048576,0)+$T109-1),MATCH(U$4,PRN!$B$2:$F$2,0)),"")</f>
        <v/>
      </c>
      <c r="V109" s="70" t="str">
        <f ca="1">IFERROR(INDEX(PRN!$B$2:$F$1048576,(MATCH('Procurement Analysis P-M-Q'!$U$2,PRN!$C$2:$C$1048576,0)+$T109-1),MATCH(V$4,PRN!$B$2:$F$2,0)),"")</f>
        <v/>
      </c>
      <c r="W109" s="70" t="str">
        <f ca="1">IFERROR(INDEX(PRN!$B$2:$F$1048576,(MATCH('Procurement Analysis P-M-Q'!$U$2,PRN!$C$2:$C$1048576,0)+$T109-1),MATCH(W$4,PRN!$B$2:$F$2,0)),"")</f>
        <v/>
      </c>
    </row>
    <row r="110" spans="5:23" ht="15.75" x14ac:dyDescent="0.25">
      <c r="E110" s="69" t="str">
        <f ca="1">IF(E109&lt;COUNTIF(PRN!C$4:C$999999,F$2),(E109+1),"")</f>
        <v/>
      </c>
      <c r="F110" s="70" t="str">
        <f ca="1">IFERROR(INDEX(PRN!$B$2:$F$1048576,(MATCH('Procurement Analysis P-M-Q'!$F$2,PRN!$C$2:$C$1048576,0)+$E110-1),MATCH(F$4,PRN!$B$2:$F$2,0)),"")</f>
        <v/>
      </c>
      <c r="G110" s="70" t="str">
        <f ca="1">IFERROR(INDEX(PRN!$B$2:$F$1048576,(MATCH('Procurement Analysis P-M-Q'!$F$2,PRN!$C$2:$C$1048576,0)+$E110-1),MATCH(G$4,PRN!$B$2:$F$2,0)),"")</f>
        <v/>
      </c>
      <c r="H110" s="71" t="str">
        <f ca="1">IFERROR(INDEX(PRN!$B$2:$F$1048576,(MATCH('Procurement Analysis P-M-Q'!$F$2,PRN!$C$2:$C$1048576,0)+$E110-1),MATCH(H$4,PRN!$B$2:$F$2,0)),"")</f>
        <v/>
      </c>
      <c r="J110" s="69" t="str">
        <f ca="1">IF(J109&lt;COUNTIF(PRN!C$4:C$999999,K$2),(J109+1),"")</f>
        <v/>
      </c>
      <c r="K110" s="70" t="str">
        <f ca="1">IFERROR(INDEX(PRN!$B$2:$F$1048576,(MATCH('Procurement Analysis P-M-Q'!$K$2,PRN!$C$2:$C$1048576,0)+$J110-1),MATCH(K$4,PRN!$B$2:$F$2,0)),"")</f>
        <v/>
      </c>
      <c r="L110" s="70" t="str">
        <f ca="1">IFERROR(INDEX(PRN!$B$2:$F$1048576,(MATCH('Procurement Analysis P-M-Q'!$K$2,PRN!$C$2:$C$1048576,0)+$J110-1),MATCH(L$4,PRN!$B$2:$F$2,0)),"")</f>
        <v/>
      </c>
      <c r="M110" s="71" t="str">
        <f ca="1">IFERROR(INDEX(PRN!$B$2:$F$1048576,(MATCH('Procurement Analysis P-M-Q'!$K$2,PRN!$C$2:$C$1048576,0)+$J110-1),MATCH(M$4,PRN!$B$2:$F$2,0)),"")</f>
        <v/>
      </c>
      <c r="O110" s="69" t="str">
        <f ca="1">IF(O109&lt;COUNTIF(PRN!C$4:C$999999,P$2),(O109+1),"")</f>
        <v/>
      </c>
      <c r="P110" s="70" t="str">
        <f ca="1">IFERROR(INDEX(PRN!$B$2:$F$1048576,(MATCH('Procurement Analysis P-M-Q'!$P$2,PRN!$C$2:$C$1048576,0)+$O110-1),MATCH(P$4,PRN!$B$2:$F$2,0)),"")</f>
        <v/>
      </c>
      <c r="Q110" s="70" t="str">
        <f ca="1">IFERROR(INDEX(PRN!$B$2:$F$1048576,(MATCH('Procurement Analysis P-M-Q'!$P$2,PRN!$C$2:$C$1048576,0)+$O110-1),MATCH(Q$4,PRN!$B$2:$F$2,0)),"")</f>
        <v/>
      </c>
      <c r="R110" s="71" t="str">
        <f ca="1">IFERROR(INDEX(PRN!$B$2:$F$1048576,(MATCH('Procurement Analysis P-M-Q'!$P$2,PRN!$C$2:$C$1048576,0)+$O110-1),MATCH(R$4,PRN!$B$2:$F$2,0)),"")</f>
        <v/>
      </c>
      <c r="T110" s="69" t="str">
        <f ca="1">IF(T109&lt;COUNTIF(PRN!H$4:H$999999,U$2),(T109+1),"")</f>
        <v/>
      </c>
      <c r="U110" s="70" t="str">
        <f ca="1">IFERROR(INDEX(PRN!$B$2:$F$1048576,(MATCH('Procurement Analysis P-M-Q'!$U$2,PRN!$C$2:$C$1048576,0)+$T110-1),MATCH(U$4,PRN!$B$2:$F$2,0)),"")</f>
        <v/>
      </c>
      <c r="V110" s="70" t="str">
        <f ca="1">IFERROR(INDEX(PRN!$B$2:$F$1048576,(MATCH('Procurement Analysis P-M-Q'!$U$2,PRN!$C$2:$C$1048576,0)+$T110-1),MATCH(V$4,PRN!$B$2:$F$2,0)),"")</f>
        <v/>
      </c>
      <c r="W110" s="70" t="str">
        <f ca="1">IFERROR(INDEX(PRN!$B$2:$F$1048576,(MATCH('Procurement Analysis P-M-Q'!$U$2,PRN!$C$2:$C$1048576,0)+$T110-1),MATCH(W$4,PRN!$B$2:$F$2,0)),"")</f>
        <v/>
      </c>
    </row>
    <row r="111" spans="5:23" ht="15.75" x14ac:dyDescent="0.25">
      <c r="E111" s="69" t="str">
        <f ca="1">IF(E110&lt;COUNTIF(PRN!C$4:C$999999,F$2),(E110+1),"")</f>
        <v/>
      </c>
      <c r="F111" s="70" t="str">
        <f ca="1">IFERROR(INDEX(PRN!$B$2:$F$1048576,(MATCH('Procurement Analysis P-M-Q'!$F$2,PRN!$C$2:$C$1048576,0)+$E111-1),MATCH(F$4,PRN!$B$2:$F$2,0)),"")</f>
        <v/>
      </c>
      <c r="G111" s="70" t="str">
        <f ca="1">IFERROR(INDEX(PRN!$B$2:$F$1048576,(MATCH('Procurement Analysis P-M-Q'!$F$2,PRN!$C$2:$C$1048576,0)+$E111-1),MATCH(G$4,PRN!$B$2:$F$2,0)),"")</f>
        <v/>
      </c>
      <c r="H111" s="71" t="str">
        <f ca="1">IFERROR(INDEX(PRN!$B$2:$F$1048576,(MATCH('Procurement Analysis P-M-Q'!$F$2,PRN!$C$2:$C$1048576,0)+$E111-1),MATCH(H$4,PRN!$B$2:$F$2,0)),"")</f>
        <v/>
      </c>
      <c r="J111" s="69" t="str">
        <f ca="1">IF(J110&lt;COUNTIF(PRN!C$4:C$999999,K$2),(J110+1),"")</f>
        <v/>
      </c>
      <c r="K111" s="70" t="str">
        <f ca="1">IFERROR(INDEX(PRN!$B$2:$F$1048576,(MATCH('Procurement Analysis P-M-Q'!$K$2,PRN!$C$2:$C$1048576,0)+$J111-1),MATCH(K$4,PRN!$B$2:$F$2,0)),"")</f>
        <v/>
      </c>
      <c r="L111" s="70" t="str">
        <f ca="1">IFERROR(INDEX(PRN!$B$2:$F$1048576,(MATCH('Procurement Analysis P-M-Q'!$K$2,PRN!$C$2:$C$1048576,0)+$J111-1),MATCH(L$4,PRN!$B$2:$F$2,0)),"")</f>
        <v/>
      </c>
      <c r="M111" s="71" t="str">
        <f ca="1">IFERROR(INDEX(PRN!$B$2:$F$1048576,(MATCH('Procurement Analysis P-M-Q'!$K$2,PRN!$C$2:$C$1048576,0)+$J111-1),MATCH(M$4,PRN!$B$2:$F$2,0)),"")</f>
        <v/>
      </c>
      <c r="O111" s="69" t="str">
        <f ca="1">IF(O110&lt;COUNTIF(PRN!C$4:C$999999,P$2),(O110+1),"")</f>
        <v/>
      </c>
      <c r="P111" s="70" t="str">
        <f ca="1">IFERROR(INDEX(PRN!$B$2:$F$1048576,(MATCH('Procurement Analysis P-M-Q'!$P$2,PRN!$C$2:$C$1048576,0)+$O111-1),MATCH(P$4,PRN!$B$2:$F$2,0)),"")</f>
        <v/>
      </c>
      <c r="Q111" s="70" t="str">
        <f ca="1">IFERROR(INDEX(PRN!$B$2:$F$1048576,(MATCH('Procurement Analysis P-M-Q'!$P$2,PRN!$C$2:$C$1048576,0)+$O111-1),MATCH(Q$4,PRN!$B$2:$F$2,0)),"")</f>
        <v/>
      </c>
      <c r="R111" s="71" t="str">
        <f ca="1">IFERROR(INDEX(PRN!$B$2:$F$1048576,(MATCH('Procurement Analysis P-M-Q'!$P$2,PRN!$C$2:$C$1048576,0)+$O111-1),MATCH(R$4,PRN!$B$2:$F$2,0)),"")</f>
        <v/>
      </c>
      <c r="T111" s="69" t="str">
        <f ca="1">IF(T110&lt;COUNTIF(PRN!H$4:H$999999,U$2),(T110+1),"")</f>
        <v/>
      </c>
      <c r="U111" s="70" t="str">
        <f ca="1">IFERROR(INDEX(PRN!$B$2:$F$1048576,(MATCH('Procurement Analysis P-M-Q'!$U$2,PRN!$C$2:$C$1048576,0)+$T111-1),MATCH(U$4,PRN!$B$2:$F$2,0)),"")</f>
        <v/>
      </c>
      <c r="V111" s="70" t="str">
        <f ca="1">IFERROR(INDEX(PRN!$B$2:$F$1048576,(MATCH('Procurement Analysis P-M-Q'!$U$2,PRN!$C$2:$C$1048576,0)+$T111-1),MATCH(V$4,PRN!$B$2:$F$2,0)),"")</f>
        <v/>
      </c>
      <c r="W111" s="70" t="str">
        <f ca="1">IFERROR(INDEX(PRN!$B$2:$F$1048576,(MATCH('Procurement Analysis P-M-Q'!$U$2,PRN!$C$2:$C$1048576,0)+$T111-1),MATCH(W$4,PRN!$B$2:$F$2,0)),"")</f>
        <v/>
      </c>
    </row>
    <row r="112" spans="5:23" ht="15.75" x14ac:dyDescent="0.25">
      <c r="E112" s="69" t="str">
        <f ca="1">IF(E111&lt;COUNTIF(PRN!C$4:C$999999,F$2),(E111+1),"")</f>
        <v/>
      </c>
      <c r="F112" s="70" t="str">
        <f ca="1">IFERROR(INDEX(PRN!$B$2:$F$1048576,(MATCH('Procurement Analysis P-M-Q'!$F$2,PRN!$C$2:$C$1048576,0)+$E112-1),MATCH(F$4,PRN!$B$2:$F$2,0)),"")</f>
        <v/>
      </c>
      <c r="G112" s="70" t="str">
        <f ca="1">IFERROR(INDEX(PRN!$B$2:$F$1048576,(MATCH('Procurement Analysis P-M-Q'!$F$2,PRN!$C$2:$C$1048576,0)+$E112-1),MATCH(G$4,PRN!$B$2:$F$2,0)),"")</f>
        <v/>
      </c>
      <c r="H112" s="71" t="str">
        <f ca="1">IFERROR(INDEX(PRN!$B$2:$F$1048576,(MATCH('Procurement Analysis P-M-Q'!$F$2,PRN!$C$2:$C$1048576,0)+$E112-1),MATCH(H$4,PRN!$B$2:$F$2,0)),"")</f>
        <v/>
      </c>
      <c r="J112" s="69" t="str">
        <f ca="1">IF(J111&lt;COUNTIF(PRN!C$4:C$999999,K$2),(J111+1),"")</f>
        <v/>
      </c>
      <c r="K112" s="70" t="str">
        <f ca="1">IFERROR(INDEX(PRN!$B$2:$F$1048576,(MATCH('Procurement Analysis P-M-Q'!$K$2,PRN!$C$2:$C$1048576,0)+$J112-1),MATCH(K$4,PRN!$B$2:$F$2,0)),"")</f>
        <v/>
      </c>
      <c r="L112" s="70" t="str">
        <f ca="1">IFERROR(INDEX(PRN!$B$2:$F$1048576,(MATCH('Procurement Analysis P-M-Q'!$K$2,PRN!$C$2:$C$1048576,0)+$J112-1),MATCH(L$4,PRN!$B$2:$F$2,0)),"")</f>
        <v/>
      </c>
      <c r="M112" s="71" t="str">
        <f ca="1">IFERROR(INDEX(PRN!$B$2:$F$1048576,(MATCH('Procurement Analysis P-M-Q'!$K$2,PRN!$C$2:$C$1048576,0)+$J112-1),MATCH(M$4,PRN!$B$2:$F$2,0)),"")</f>
        <v/>
      </c>
      <c r="O112" s="69" t="str">
        <f ca="1">IF(O111&lt;COUNTIF(PRN!C$4:C$999999,P$2),(O111+1),"")</f>
        <v/>
      </c>
      <c r="P112" s="70" t="str">
        <f ca="1">IFERROR(INDEX(PRN!$B$2:$F$1048576,(MATCH('Procurement Analysis P-M-Q'!$P$2,PRN!$C$2:$C$1048576,0)+$O112-1),MATCH(P$4,PRN!$B$2:$F$2,0)),"")</f>
        <v/>
      </c>
      <c r="Q112" s="70" t="str">
        <f ca="1">IFERROR(INDEX(PRN!$B$2:$F$1048576,(MATCH('Procurement Analysis P-M-Q'!$P$2,PRN!$C$2:$C$1048576,0)+$O112-1),MATCH(Q$4,PRN!$B$2:$F$2,0)),"")</f>
        <v/>
      </c>
      <c r="R112" s="71" t="str">
        <f ca="1">IFERROR(INDEX(PRN!$B$2:$F$1048576,(MATCH('Procurement Analysis P-M-Q'!$P$2,PRN!$C$2:$C$1048576,0)+$O112-1),MATCH(R$4,PRN!$B$2:$F$2,0)),"")</f>
        <v/>
      </c>
      <c r="T112" s="69" t="str">
        <f ca="1">IF(T111&lt;COUNTIF(PRN!H$4:H$999999,U$2),(T111+1),"")</f>
        <v/>
      </c>
      <c r="U112" s="70" t="str">
        <f ca="1">IFERROR(INDEX(PRN!$B$2:$F$1048576,(MATCH('Procurement Analysis P-M-Q'!$U$2,PRN!$C$2:$C$1048576,0)+$T112-1),MATCH(U$4,PRN!$B$2:$F$2,0)),"")</f>
        <v/>
      </c>
      <c r="V112" s="70" t="str">
        <f ca="1">IFERROR(INDEX(PRN!$B$2:$F$1048576,(MATCH('Procurement Analysis P-M-Q'!$U$2,PRN!$C$2:$C$1048576,0)+$T112-1),MATCH(V$4,PRN!$B$2:$F$2,0)),"")</f>
        <v/>
      </c>
      <c r="W112" s="70" t="str">
        <f ca="1">IFERROR(INDEX(PRN!$B$2:$F$1048576,(MATCH('Procurement Analysis P-M-Q'!$U$2,PRN!$C$2:$C$1048576,0)+$T112-1),MATCH(W$4,PRN!$B$2:$F$2,0)),"")</f>
        <v/>
      </c>
    </row>
    <row r="113" spans="5:23" ht="15.75" x14ac:dyDescent="0.25">
      <c r="E113" s="69" t="str">
        <f ca="1">IF(E112&lt;COUNTIF(PRN!C$4:C$999999,F$2),(E112+1),"")</f>
        <v/>
      </c>
      <c r="F113" s="70" t="str">
        <f ca="1">IFERROR(INDEX(PRN!$B$2:$F$1048576,(MATCH('Procurement Analysis P-M-Q'!$F$2,PRN!$C$2:$C$1048576,0)+$E113-1),MATCH(F$4,PRN!$B$2:$F$2,0)),"")</f>
        <v/>
      </c>
      <c r="G113" s="70" t="str">
        <f ca="1">IFERROR(INDEX(PRN!$B$2:$F$1048576,(MATCH('Procurement Analysis P-M-Q'!$F$2,PRN!$C$2:$C$1048576,0)+$E113-1),MATCH(G$4,PRN!$B$2:$F$2,0)),"")</f>
        <v/>
      </c>
      <c r="H113" s="71" t="str">
        <f ca="1">IFERROR(INDEX(PRN!$B$2:$F$1048576,(MATCH('Procurement Analysis P-M-Q'!$F$2,PRN!$C$2:$C$1048576,0)+$E113-1),MATCH(H$4,PRN!$B$2:$F$2,0)),"")</f>
        <v/>
      </c>
      <c r="J113" s="69" t="str">
        <f ca="1">IF(J112&lt;COUNTIF(PRN!C$4:C$999999,K$2),(J112+1),"")</f>
        <v/>
      </c>
      <c r="K113" s="70" t="str">
        <f ca="1">IFERROR(INDEX(PRN!$B$2:$F$1048576,(MATCH('Procurement Analysis P-M-Q'!$K$2,PRN!$C$2:$C$1048576,0)+$J113-1),MATCH(K$4,PRN!$B$2:$F$2,0)),"")</f>
        <v/>
      </c>
      <c r="L113" s="70" t="str">
        <f ca="1">IFERROR(INDEX(PRN!$B$2:$F$1048576,(MATCH('Procurement Analysis P-M-Q'!$K$2,PRN!$C$2:$C$1048576,0)+$J113-1),MATCH(L$4,PRN!$B$2:$F$2,0)),"")</f>
        <v/>
      </c>
      <c r="M113" s="71" t="str">
        <f ca="1">IFERROR(INDEX(PRN!$B$2:$F$1048576,(MATCH('Procurement Analysis P-M-Q'!$K$2,PRN!$C$2:$C$1048576,0)+$J113-1),MATCH(M$4,PRN!$B$2:$F$2,0)),"")</f>
        <v/>
      </c>
      <c r="O113" s="69" t="str">
        <f ca="1">IF(O112&lt;COUNTIF(PRN!C$4:C$999999,P$2),(O112+1),"")</f>
        <v/>
      </c>
      <c r="P113" s="70" t="str">
        <f ca="1">IFERROR(INDEX(PRN!$B$2:$F$1048576,(MATCH('Procurement Analysis P-M-Q'!$P$2,PRN!$C$2:$C$1048576,0)+$O113-1),MATCH(P$4,PRN!$B$2:$F$2,0)),"")</f>
        <v/>
      </c>
      <c r="Q113" s="70" t="str">
        <f ca="1">IFERROR(INDEX(PRN!$B$2:$F$1048576,(MATCH('Procurement Analysis P-M-Q'!$P$2,PRN!$C$2:$C$1048576,0)+$O113-1),MATCH(Q$4,PRN!$B$2:$F$2,0)),"")</f>
        <v/>
      </c>
      <c r="R113" s="71" t="str">
        <f ca="1">IFERROR(INDEX(PRN!$B$2:$F$1048576,(MATCH('Procurement Analysis P-M-Q'!$P$2,PRN!$C$2:$C$1048576,0)+$O113-1),MATCH(R$4,PRN!$B$2:$F$2,0)),"")</f>
        <v/>
      </c>
      <c r="T113" s="69" t="str">
        <f ca="1">IF(T112&lt;COUNTIF(PRN!H$4:H$999999,U$2),(T112+1),"")</f>
        <v/>
      </c>
      <c r="U113" s="70" t="str">
        <f ca="1">IFERROR(INDEX(PRN!$B$2:$F$1048576,(MATCH('Procurement Analysis P-M-Q'!$U$2,PRN!$C$2:$C$1048576,0)+$T113-1),MATCH(U$4,PRN!$B$2:$F$2,0)),"")</f>
        <v/>
      </c>
      <c r="V113" s="70" t="str">
        <f ca="1">IFERROR(INDEX(PRN!$B$2:$F$1048576,(MATCH('Procurement Analysis P-M-Q'!$U$2,PRN!$C$2:$C$1048576,0)+$T113-1),MATCH(V$4,PRN!$B$2:$F$2,0)),"")</f>
        <v/>
      </c>
      <c r="W113" s="70" t="str">
        <f ca="1">IFERROR(INDEX(PRN!$B$2:$F$1048576,(MATCH('Procurement Analysis P-M-Q'!$U$2,PRN!$C$2:$C$1048576,0)+$T113-1),MATCH(W$4,PRN!$B$2:$F$2,0)),"")</f>
        <v/>
      </c>
    </row>
    <row r="114" spans="5:23" ht="15.75" x14ac:dyDescent="0.25">
      <c r="E114" s="69" t="str">
        <f ca="1">IF(E113&lt;COUNTIF(PRN!C$4:C$999999,F$2),(E113+1),"")</f>
        <v/>
      </c>
      <c r="F114" s="70" t="str">
        <f ca="1">IFERROR(INDEX(PRN!$B$2:$F$1048576,(MATCH('Procurement Analysis P-M-Q'!$F$2,PRN!$C$2:$C$1048576,0)+$E114-1),MATCH(F$4,PRN!$B$2:$F$2,0)),"")</f>
        <v/>
      </c>
      <c r="G114" s="70" t="str">
        <f ca="1">IFERROR(INDEX(PRN!$B$2:$F$1048576,(MATCH('Procurement Analysis P-M-Q'!$F$2,PRN!$C$2:$C$1048576,0)+$E114-1),MATCH(G$4,PRN!$B$2:$F$2,0)),"")</f>
        <v/>
      </c>
      <c r="H114" s="71" t="str">
        <f ca="1">IFERROR(INDEX(PRN!$B$2:$F$1048576,(MATCH('Procurement Analysis P-M-Q'!$F$2,PRN!$C$2:$C$1048576,0)+$E114-1),MATCH(H$4,PRN!$B$2:$F$2,0)),"")</f>
        <v/>
      </c>
      <c r="J114" s="69" t="str">
        <f ca="1">IF(J113&lt;COUNTIF(PRN!C$4:C$999999,K$2),(J113+1),"")</f>
        <v/>
      </c>
      <c r="K114" s="70" t="str">
        <f ca="1">IFERROR(INDEX(PRN!$B$2:$F$1048576,(MATCH('Procurement Analysis P-M-Q'!$K$2,PRN!$C$2:$C$1048576,0)+$J114-1),MATCH(K$4,PRN!$B$2:$F$2,0)),"")</f>
        <v/>
      </c>
      <c r="L114" s="70" t="str">
        <f ca="1">IFERROR(INDEX(PRN!$B$2:$F$1048576,(MATCH('Procurement Analysis P-M-Q'!$K$2,PRN!$C$2:$C$1048576,0)+$J114-1),MATCH(L$4,PRN!$B$2:$F$2,0)),"")</f>
        <v/>
      </c>
      <c r="M114" s="71" t="str">
        <f ca="1">IFERROR(INDEX(PRN!$B$2:$F$1048576,(MATCH('Procurement Analysis P-M-Q'!$K$2,PRN!$C$2:$C$1048576,0)+$J114-1),MATCH(M$4,PRN!$B$2:$F$2,0)),"")</f>
        <v/>
      </c>
      <c r="O114" s="69" t="str">
        <f ca="1">IF(O113&lt;COUNTIF(PRN!C$4:C$999999,P$2),(O113+1),"")</f>
        <v/>
      </c>
      <c r="P114" s="70" t="str">
        <f ca="1">IFERROR(INDEX(PRN!$B$2:$F$1048576,(MATCH('Procurement Analysis P-M-Q'!$P$2,PRN!$C$2:$C$1048576,0)+$O114-1),MATCH(P$4,PRN!$B$2:$F$2,0)),"")</f>
        <v/>
      </c>
      <c r="Q114" s="70" t="str">
        <f ca="1">IFERROR(INDEX(PRN!$B$2:$F$1048576,(MATCH('Procurement Analysis P-M-Q'!$P$2,PRN!$C$2:$C$1048576,0)+$O114-1),MATCH(Q$4,PRN!$B$2:$F$2,0)),"")</f>
        <v/>
      </c>
      <c r="R114" s="71" t="str">
        <f ca="1">IFERROR(INDEX(PRN!$B$2:$F$1048576,(MATCH('Procurement Analysis P-M-Q'!$P$2,PRN!$C$2:$C$1048576,0)+$O114-1),MATCH(R$4,PRN!$B$2:$F$2,0)),"")</f>
        <v/>
      </c>
      <c r="T114" s="69" t="str">
        <f ca="1">IF(T113&lt;COUNTIF(PRN!H$4:H$999999,U$2),(T113+1),"")</f>
        <v/>
      </c>
      <c r="U114" s="70" t="str">
        <f ca="1">IFERROR(INDEX(PRN!$B$2:$F$1048576,(MATCH('Procurement Analysis P-M-Q'!$U$2,PRN!$C$2:$C$1048576,0)+$T114-1),MATCH(U$4,PRN!$B$2:$F$2,0)),"")</f>
        <v/>
      </c>
      <c r="V114" s="70" t="str">
        <f ca="1">IFERROR(INDEX(PRN!$B$2:$F$1048576,(MATCH('Procurement Analysis P-M-Q'!$U$2,PRN!$C$2:$C$1048576,0)+$T114-1),MATCH(V$4,PRN!$B$2:$F$2,0)),"")</f>
        <v/>
      </c>
      <c r="W114" s="70" t="str">
        <f ca="1">IFERROR(INDEX(PRN!$B$2:$F$1048576,(MATCH('Procurement Analysis P-M-Q'!$U$2,PRN!$C$2:$C$1048576,0)+$T114-1),MATCH(W$4,PRN!$B$2:$F$2,0)),"")</f>
        <v/>
      </c>
    </row>
    <row r="115" spans="5:23" ht="15.75" x14ac:dyDescent="0.25">
      <c r="E115" s="69" t="str">
        <f ca="1">IF(E114&lt;COUNTIF(PRN!C$4:C$999999,F$2),(E114+1),"")</f>
        <v/>
      </c>
      <c r="F115" s="70" t="str">
        <f ca="1">IFERROR(INDEX(PRN!$B$2:$F$1048576,(MATCH('Procurement Analysis P-M-Q'!$F$2,PRN!$C$2:$C$1048576,0)+$E115-1),MATCH(F$4,PRN!$B$2:$F$2,0)),"")</f>
        <v/>
      </c>
      <c r="G115" s="70" t="str">
        <f ca="1">IFERROR(INDEX(PRN!$B$2:$F$1048576,(MATCH('Procurement Analysis P-M-Q'!$F$2,PRN!$C$2:$C$1048576,0)+$E115-1),MATCH(G$4,PRN!$B$2:$F$2,0)),"")</f>
        <v/>
      </c>
      <c r="H115" s="71" t="str">
        <f ca="1">IFERROR(INDEX(PRN!$B$2:$F$1048576,(MATCH('Procurement Analysis P-M-Q'!$F$2,PRN!$C$2:$C$1048576,0)+$E115-1),MATCH(H$4,PRN!$B$2:$F$2,0)),"")</f>
        <v/>
      </c>
      <c r="J115" s="69" t="str">
        <f ca="1">IF(J114&lt;COUNTIF(PRN!C$4:C$999999,K$2),(J114+1),"")</f>
        <v/>
      </c>
      <c r="K115" s="70" t="str">
        <f ca="1">IFERROR(INDEX(PRN!$B$2:$F$1048576,(MATCH('Procurement Analysis P-M-Q'!$K$2,PRN!$C$2:$C$1048576,0)+$J115-1),MATCH(K$4,PRN!$B$2:$F$2,0)),"")</f>
        <v/>
      </c>
      <c r="L115" s="70" t="str">
        <f ca="1">IFERROR(INDEX(PRN!$B$2:$F$1048576,(MATCH('Procurement Analysis P-M-Q'!$K$2,PRN!$C$2:$C$1048576,0)+$J115-1),MATCH(L$4,PRN!$B$2:$F$2,0)),"")</f>
        <v/>
      </c>
      <c r="M115" s="71" t="str">
        <f ca="1">IFERROR(INDEX(PRN!$B$2:$F$1048576,(MATCH('Procurement Analysis P-M-Q'!$K$2,PRN!$C$2:$C$1048576,0)+$J115-1),MATCH(M$4,PRN!$B$2:$F$2,0)),"")</f>
        <v/>
      </c>
      <c r="O115" s="69" t="str">
        <f ca="1">IF(O114&lt;COUNTIF(PRN!C$4:C$999999,P$2),(O114+1),"")</f>
        <v/>
      </c>
      <c r="P115" s="70" t="str">
        <f ca="1">IFERROR(INDEX(PRN!$B$2:$F$1048576,(MATCH('Procurement Analysis P-M-Q'!$P$2,PRN!$C$2:$C$1048576,0)+$O115-1),MATCH(P$4,PRN!$B$2:$F$2,0)),"")</f>
        <v/>
      </c>
      <c r="Q115" s="70" t="str">
        <f ca="1">IFERROR(INDEX(PRN!$B$2:$F$1048576,(MATCH('Procurement Analysis P-M-Q'!$P$2,PRN!$C$2:$C$1048576,0)+$O115-1),MATCH(Q$4,PRN!$B$2:$F$2,0)),"")</f>
        <v/>
      </c>
      <c r="R115" s="71" t="str">
        <f ca="1">IFERROR(INDEX(PRN!$B$2:$F$1048576,(MATCH('Procurement Analysis P-M-Q'!$P$2,PRN!$C$2:$C$1048576,0)+$O115-1),MATCH(R$4,PRN!$B$2:$F$2,0)),"")</f>
        <v/>
      </c>
      <c r="T115" s="69" t="str">
        <f ca="1">IF(T114&lt;COUNTIF(PRN!H$4:H$999999,U$2),(T114+1),"")</f>
        <v/>
      </c>
      <c r="U115" s="70" t="str">
        <f ca="1">IFERROR(INDEX(PRN!$B$2:$F$1048576,(MATCH('Procurement Analysis P-M-Q'!$U$2,PRN!$C$2:$C$1048576,0)+$T115-1),MATCH(U$4,PRN!$B$2:$F$2,0)),"")</f>
        <v/>
      </c>
      <c r="V115" s="70" t="str">
        <f ca="1">IFERROR(INDEX(PRN!$B$2:$F$1048576,(MATCH('Procurement Analysis P-M-Q'!$U$2,PRN!$C$2:$C$1048576,0)+$T115-1),MATCH(V$4,PRN!$B$2:$F$2,0)),"")</f>
        <v/>
      </c>
      <c r="W115" s="70" t="str">
        <f ca="1">IFERROR(INDEX(PRN!$B$2:$F$1048576,(MATCH('Procurement Analysis P-M-Q'!$U$2,PRN!$C$2:$C$1048576,0)+$T115-1),MATCH(W$4,PRN!$B$2:$F$2,0)),"")</f>
        <v/>
      </c>
    </row>
    <row r="116" spans="5:23" ht="15.75" x14ac:dyDescent="0.25">
      <c r="E116" s="69" t="str">
        <f ca="1">IF(E115&lt;COUNTIF(PRN!C$4:C$999999,F$2),(E115+1),"")</f>
        <v/>
      </c>
      <c r="F116" s="70" t="str">
        <f ca="1">IFERROR(INDEX(PRN!$B$2:$F$1048576,(MATCH('Procurement Analysis P-M-Q'!$F$2,PRN!$C$2:$C$1048576,0)+$E116-1),MATCH(F$4,PRN!$B$2:$F$2,0)),"")</f>
        <v/>
      </c>
      <c r="G116" s="70" t="str">
        <f ca="1">IFERROR(INDEX(PRN!$B$2:$F$1048576,(MATCH('Procurement Analysis P-M-Q'!$F$2,PRN!$C$2:$C$1048576,0)+$E116-1),MATCH(G$4,PRN!$B$2:$F$2,0)),"")</f>
        <v/>
      </c>
      <c r="H116" s="71" t="str">
        <f ca="1">IFERROR(INDEX(PRN!$B$2:$F$1048576,(MATCH('Procurement Analysis P-M-Q'!$F$2,PRN!$C$2:$C$1048576,0)+$E116-1),MATCH(H$4,PRN!$B$2:$F$2,0)),"")</f>
        <v/>
      </c>
      <c r="J116" s="69" t="str">
        <f ca="1">IF(J115&lt;COUNTIF(PRN!C$4:C$999999,K$2),(J115+1),"")</f>
        <v/>
      </c>
      <c r="K116" s="70" t="str">
        <f ca="1">IFERROR(INDEX(PRN!$B$2:$F$1048576,(MATCH('Procurement Analysis P-M-Q'!$K$2,PRN!$C$2:$C$1048576,0)+$J116-1),MATCH(K$4,PRN!$B$2:$F$2,0)),"")</f>
        <v/>
      </c>
      <c r="L116" s="70" t="str">
        <f ca="1">IFERROR(INDEX(PRN!$B$2:$F$1048576,(MATCH('Procurement Analysis P-M-Q'!$K$2,PRN!$C$2:$C$1048576,0)+$J116-1),MATCH(L$4,PRN!$B$2:$F$2,0)),"")</f>
        <v/>
      </c>
      <c r="M116" s="71" t="str">
        <f ca="1">IFERROR(INDEX(PRN!$B$2:$F$1048576,(MATCH('Procurement Analysis P-M-Q'!$K$2,PRN!$C$2:$C$1048576,0)+$J116-1),MATCH(M$4,PRN!$B$2:$F$2,0)),"")</f>
        <v/>
      </c>
      <c r="O116" s="69" t="str">
        <f ca="1">IF(O115&lt;COUNTIF(PRN!C$4:C$999999,P$2),(O115+1),"")</f>
        <v/>
      </c>
      <c r="P116" s="70" t="str">
        <f ca="1">IFERROR(INDEX(PRN!$B$2:$F$1048576,(MATCH('Procurement Analysis P-M-Q'!$P$2,PRN!$C$2:$C$1048576,0)+$O116-1),MATCH(P$4,PRN!$B$2:$F$2,0)),"")</f>
        <v/>
      </c>
      <c r="Q116" s="70" t="str">
        <f ca="1">IFERROR(INDEX(PRN!$B$2:$F$1048576,(MATCH('Procurement Analysis P-M-Q'!$P$2,PRN!$C$2:$C$1048576,0)+$O116-1),MATCH(Q$4,PRN!$B$2:$F$2,0)),"")</f>
        <v/>
      </c>
      <c r="R116" s="71" t="str">
        <f ca="1">IFERROR(INDEX(PRN!$B$2:$F$1048576,(MATCH('Procurement Analysis P-M-Q'!$P$2,PRN!$C$2:$C$1048576,0)+$O116-1),MATCH(R$4,PRN!$B$2:$F$2,0)),"")</f>
        <v/>
      </c>
      <c r="T116" s="69" t="str">
        <f ca="1">IF(T115&lt;COUNTIF(PRN!H$4:H$999999,U$2),(T115+1),"")</f>
        <v/>
      </c>
      <c r="U116" s="70" t="str">
        <f ca="1">IFERROR(INDEX(PRN!$B$2:$F$1048576,(MATCH('Procurement Analysis P-M-Q'!$U$2,PRN!$C$2:$C$1048576,0)+$T116-1),MATCH(U$4,PRN!$B$2:$F$2,0)),"")</f>
        <v/>
      </c>
      <c r="V116" s="70" t="str">
        <f ca="1">IFERROR(INDEX(PRN!$B$2:$F$1048576,(MATCH('Procurement Analysis P-M-Q'!$U$2,PRN!$C$2:$C$1048576,0)+$T116-1),MATCH(V$4,PRN!$B$2:$F$2,0)),"")</f>
        <v/>
      </c>
      <c r="W116" s="70" t="str">
        <f ca="1">IFERROR(INDEX(PRN!$B$2:$F$1048576,(MATCH('Procurement Analysis P-M-Q'!$U$2,PRN!$C$2:$C$1048576,0)+$T116-1),MATCH(W$4,PRN!$B$2:$F$2,0)),"")</f>
        <v/>
      </c>
    </row>
    <row r="117" spans="5:23" ht="15.75" x14ac:dyDescent="0.25">
      <c r="E117" s="69" t="str">
        <f ca="1">IF(E116&lt;COUNTIF(PRN!C$4:C$999999,F$2),(E116+1),"")</f>
        <v/>
      </c>
      <c r="F117" s="70" t="str">
        <f ca="1">IFERROR(INDEX(PRN!$B$2:$F$1048576,(MATCH('Procurement Analysis P-M-Q'!$F$2,PRN!$C$2:$C$1048576,0)+$E117-1),MATCH(F$4,PRN!$B$2:$F$2,0)),"")</f>
        <v/>
      </c>
      <c r="G117" s="70" t="str">
        <f ca="1">IFERROR(INDEX(PRN!$B$2:$F$1048576,(MATCH('Procurement Analysis P-M-Q'!$F$2,PRN!$C$2:$C$1048576,0)+$E117-1),MATCH(G$4,PRN!$B$2:$F$2,0)),"")</f>
        <v/>
      </c>
      <c r="H117" s="71" t="str">
        <f ca="1">IFERROR(INDEX(PRN!$B$2:$F$1048576,(MATCH('Procurement Analysis P-M-Q'!$F$2,PRN!$C$2:$C$1048576,0)+$E117-1),MATCH(H$4,PRN!$B$2:$F$2,0)),"")</f>
        <v/>
      </c>
      <c r="J117" s="69" t="str">
        <f ca="1">IF(J116&lt;COUNTIF(PRN!C$4:C$999999,K$2),(J116+1),"")</f>
        <v/>
      </c>
      <c r="K117" s="70" t="str">
        <f ca="1">IFERROR(INDEX(PRN!$B$2:$F$1048576,(MATCH('Procurement Analysis P-M-Q'!$K$2,PRN!$C$2:$C$1048576,0)+$J117-1),MATCH(K$4,PRN!$B$2:$F$2,0)),"")</f>
        <v/>
      </c>
      <c r="L117" s="70" t="str">
        <f ca="1">IFERROR(INDEX(PRN!$B$2:$F$1048576,(MATCH('Procurement Analysis P-M-Q'!$K$2,PRN!$C$2:$C$1048576,0)+$J117-1),MATCH(L$4,PRN!$B$2:$F$2,0)),"")</f>
        <v/>
      </c>
      <c r="M117" s="71" t="str">
        <f ca="1">IFERROR(INDEX(PRN!$B$2:$F$1048576,(MATCH('Procurement Analysis P-M-Q'!$K$2,PRN!$C$2:$C$1048576,0)+$J117-1),MATCH(M$4,PRN!$B$2:$F$2,0)),"")</f>
        <v/>
      </c>
      <c r="O117" s="69" t="str">
        <f ca="1">IF(O116&lt;COUNTIF(PRN!C$4:C$999999,P$2),(O116+1),"")</f>
        <v/>
      </c>
      <c r="P117" s="70" t="str">
        <f ca="1">IFERROR(INDEX(PRN!$B$2:$F$1048576,(MATCH('Procurement Analysis P-M-Q'!$P$2,PRN!$C$2:$C$1048576,0)+$O117-1),MATCH(P$4,PRN!$B$2:$F$2,0)),"")</f>
        <v/>
      </c>
      <c r="Q117" s="70" t="str">
        <f ca="1">IFERROR(INDEX(PRN!$B$2:$F$1048576,(MATCH('Procurement Analysis P-M-Q'!$P$2,PRN!$C$2:$C$1048576,0)+$O117-1),MATCH(Q$4,PRN!$B$2:$F$2,0)),"")</f>
        <v/>
      </c>
      <c r="R117" s="71" t="str">
        <f ca="1">IFERROR(INDEX(PRN!$B$2:$F$1048576,(MATCH('Procurement Analysis P-M-Q'!$P$2,PRN!$C$2:$C$1048576,0)+$O117-1),MATCH(R$4,PRN!$B$2:$F$2,0)),"")</f>
        <v/>
      </c>
      <c r="T117" s="69" t="str">
        <f ca="1">IF(T116&lt;COUNTIF(PRN!H$4:H$999999,U$2),(T116+1),"")</f>
        <v/>
      </c>
      <c r="U117" s="70" t="str">
        <f ca="1">IFERROR(INDEX(PRN!$B$2:$F$1048576,(MATCH('Procurement Analysis P-M-Q'!$U$2,PRN!$C$2:$C$1048576,0)+$T117-1),MATCH(U$4,PRN!$B$2:$F$2,0)),"")</f>
        <v/>
      </c>
      <c r="V117" s="70" t="str">
        <f ca="1">IFERROR(INDEX(PRN!$B$2:$F$1048576,(MATCH('Procurement Analysis P-M-Q'!$U$2,PRN!$C$2:$C$1048576,0)+$T117-1),MATCH(V$4,PRN!$B$2:$F$2,0)),"")</f>
        <v/>
      </c>
      <c r="W117" s="70" t="str">
        <f ca="1">IFERROR(INDEX(PRN!$B$2:$F$1048576,(MATCH('Procurement Analysis P-M-Q'!$U$2,PRN!$C$2:$C$1048576,0)+$T117-1),MATCH(W$4,PRN!$B$2:$F$2,0)),"")</f>
        <v/>
      </c>
    </row>
    <row r="118" spans="5:23" ht="15.75" x14ac:dyDescent="0.25">
      <c r="E118" s="69" t="str">
        <f ca="1">IF(E117&lt;COUNTIF(PRN!C$4:C$999999,F$2),(E117+1),"")</f>
        <v/>
      </c>
      <c r="F118" s="70" t="str">
        <f ca="1">IFERROR(INDEX(PRN!$B$2:$F$1048576,(MATCH('Procurement Analysis P-M-Q'!$F$2,PRN!$C$2:$C$1048576,0)+$E118-1),MATCH(F$4,PRN!$B$2:$F$2,0)),"")</f>
        <v/>
      </c>
      <c r="G118" s="70" t="str">
        <f ca="1">IFERROR(INDEX(PRN!$B$2:$F$1048576,(MATCH('Procurement Analysis P-M-Q'!$F$2,PRN!$C$2:$C$1048576,0)+$E118-1),MATCH(G$4,PRN!$B$2:$F$2,0)),"")</f>
        <v/>
      </c>
      <c r="H118" s="71" t="str">
        <f ca="1">IFERROR(INDEX(PRN!$B$2:$F$1048576,(MATCH('Procurement Analysis P-M-Q'!$F$2,PRN!$C$2:$C$1048576,0)+$E118-1),MATCH(H$4,PRN!$B$2:$F$2,0)),"")</f>
        <v/>
      </c>
      <c r="J118" s="69" t="str">
        <f ca="1">IF(J117&lt;COUNTIF(PRN!C$4:C$999999,K$2),(J117+1),"")</f>
        <v/>
      </c>
      <c r="K118" s="70" t="str">
        <f ca="1">IFERROR(INDEX(PRN!$B$2:$F$1048576,(MATCH('Procurement Analysis P-M-Q'!$K$2,PRN!$C$2:$C$1048576,0)+$J118-1),MATCH(K$4,PRN!$B$2:$F$2,0)),"")</f>
        <v/>
      </c>
      <c r="L118" s="70" t="str">
        <f ca="1">IFERROR(INDEX(PRN!$B$2:$F$1048576,(MATCH('Procurement Analysis P-M-Q'!$K$2,PRN!$C$2:$C$1048576,0)+$J118-1),MATCH(L$4,PRN!$B$2:$F$2,0)),"")</f>
        <v/>
      </c>
      <c r="M118" s="71" t="str">
        <f ca="1">IFERROR(INDEX(PRN!$B$2:$F$1048576,(MATCH('Procurement Analysis P-M-Q'!$K$2,PRN!$C$2:$C$1048576,0)+$J118-1),MATCH(M$4,PRN!$B$2:$F$2,0)),"")</f>
        <v/>
      </c>
      <c r="O118" s="69" t="str">
        <f ca="1">IF(O117&lt;COUNTIF(PRN!C$4:C$999999,P$2),(O117+1),"")</f>
        <v/>
      </c>
      <c r="P118" s="70" t="str">
        <f ca="1">IFERROR(INDEX(PRN!$B$2:$F$1048576,(MATCH('Procurement Analysis P-M-Q'!$P$2,PRN!$C$2:$C$1048576,0)+$O118-1),MATCH(P$4,PRN!$B$2:$F$2,0)),"")</f>
        <v/>
      </c>
      <c r="Q118" s="70" t="str">
        <f ca="1">IFERROR(INDEX(PRN!$B$2:$F$1048576,(MATCH('Procurement Analysis P-M-Q'!$P$2,PRN!$C$2:$C$1048576,0)+$O118-1),MATCH(Q$4,PRN!$B$2:$F$2,0)),"")</f>
        <v/>
      </c>
      <c r="R118" s="71" t="str">
        <f ca="1">IFERROR(INDEX(PRN!$B$2:$F$1048576,(MATCH('Procurement Analysis P-M-Q'!$P$2,PRN!$C$2:$C$1048576,0)+$O118-1),MATCH(R$4,PRN!$B$2:$F$2,0)),"")</f>
        <v/>
      </c>
      <c r="T118" s="69" t="str">
        <f ca="1">IF(T117&lt;COUNTIF(PRN!H$4:H$999999,U$2),(T117+1),"")</f>
        <v/>
      </c>
      <c r="U118" s="70" t="str">
        <f ca="1">IFERROR(INDEX(PRN!$B$2:$F$1048576,(MATCH('Procurement Analysis P-M-Q'!$U$2,PRN!$C$2:$C$1048576,0)+$T118-1),MATCH(U$4,PRN!$B$2:$F$2,0)),"")</f>
        <v/>
      </c>
      <c r="V118" s="70" t="str">
        <f ca="1">IFERROR(INDEX(PRN!$B$2:$F$1048576,(MATCH('Procurement Analysis P-M-Q'!$U$2,PRN!$C$2:$C$1048576,0)+$T118-1),MATCH(V$4,PRN!$B$2:$F$2,0)),"")</f>
        <v/>
      </c>
      <c r="W118" s="70" t="str">
        <f ca="1">IFERROR(INDEX(PRN!$B$2:$F$1048576,(MATCH('Procurement Analysis P-M-Q'!$U$2,PRN!$C$2:$C$1048576,0)+$T118-1),MATCH(W$4,PRN!$B$2:$F$2,0)),"")</f>
        <v/>
      </c>
    </row>
    <row r="119" spans="5:23" ht="15.75" x14ac:dyDescent="0.25">
      <c r="E119" s="69" t="str">
        <f ca="1">IF(E118&lt;COUNTIF(PRN!C$4:C$999999,F$2),(E118+1),"")</f>
        <v/>
      </c>
      <c r="F119" s="70" t="str">
        <f ca="1">IFERROR(INDEX(PRN!$B$2:$F$1048576,(MATCH('Procurement Analysis P-M-Q'!$F$2,PRN!$C$2:$C$1048576,0)+$E119-1),MATCH(F$4,PRN!$B$2:$F$2,0)),"")</f>
        <v/>
      </c>
      <c r="G119" s="70" t="str">
        <f ca="1">IFERROR(INDEX(PRN!$B$2:$F$1048576,(MATCH('Procurement Analysis P-M-Q'!$F$2,PRN!$C$2:$C$1048576,0)+$E119-1),MATCH(G$4,PRN!$B$2:$F$2,0)),"")</f>
        <v/>
      </c>
      <c r="H119" s="71" t="str">
        <f ca="1">IFERROR(INDEX(PRN!$B$2:$F$1048576,(MATCH('Procurement Analysis P-M-Q'!$F$2,PRN!$C$2:$C$1048576,0)+$E119-1),MATCH(H$4,PRN!$B$2:$F$2,0)),"")</f>
        <v/>
      </c>
      <c r="J119" s="69" t="str">
        <f ca="1">IF(J118&lt;COUNTIF(PRN!C$4:C$999999,K$2),(J118+1),"")</f>
        <v/>
      </c>
      <c r="K119" s="70" t="str">
        <f ca="1">IFERROR(INDEX(PRN!$B$2:$F$1048576,(MATCH('Procurement Analysis P-M-Q'!$K$2,PRN!$C$2:$C$1048576,0)+$J119-1),MATCH(K$4,PRN!$B$2:$F$2,0)),"")</f>
        <v/>
      </c>
      <c r="L119" s="70" t="str">
        <f ca="1">IFERROR(INDEX(PRN!$B$2:$F$1048576,(MATCH('Procurement Analysis P-M-Q'!$K$2,PRN!$C$2:$C$1048576,0)+$J119-1),MATCH(L$4,PRN!$B$2:$F$2,0)),"")</f>
        <v/>
      </c>
      <c r="M119" s="71" t="str">
        <f ca="1">IFERROR(INDEX(PRN!$B$2:$F$1048576,(MATCH('Procurement Analysis P-M-Q'!$K$2,PRN!$C$2:$C$1048576,0)+$J119-1),MATCH(M$4,PRN!$B$2:$F$2,0)),"")</f>
        <v/>
      </c>
      <c r="O119" s="69" t="str">
        <f ca="1">IF(O118&lt;COUNTIF(PRN!C$4:C$999999,P$2),(O118+1),"")</f>
        <v/>
      </c>
      <c r="P119" s="70" t="str">
        <f ca="1">IFERROR(INDEX(PRN!$B$2:$F$1048576,(MATCH('Procurement Analysis P-M-Q'!$P$2,PRN!$C$2:$C$1048576,0)+$O119-1),MATCH(P$4,PRN!$B$2:$F$2,0)),"")</f>
        <v/>
      </c>
      <c r="Q119" s="70" t="str">
        <f ca="1">IFERROR(INDEX(PRN!$B$2:$F$1048576,(MATCH('Procurement Analysis P-M-Q'!$P$2,PRN!$C$2:$C$1048576,0)+$O119-1),MATCH(Q$4,PRN!$B$2:$F$2,0)),"")</f>
        <v/>
      </c>
      <c r="R119" s="71" t="str">
        <f ca="1">IFERROR(INDEX(PRN!$B$2:$F$1048576,(MATCH('Procurement Analysis P-M-Q'!$P$2,PRN!$C$2:$C$1048576,0)+$O119-1),MATCH(R$4,PRN!$B$2:$F$2,0)),"")</f>
        <v/>
      </c>
      <c r="T119" s="69" t="str">
        <f ca="1">IF(T118&lt;COUNTIF(PRN!H$4:H$999999,U$2),(T118+1),"")</f>
        <v/>
      </c>
      <c r="U119" s="70" t="str">
        <f ca="1">IFERROR(INDEX(PRN!$B$2:$F$1048576,(MATCH('Procurement Analysis P-M-Q'!$U$2,PRN!$C$2:$C$1048576,0)+$T119-1),MATCH(U$4,PRN!$B$2:$F$2,0)),"")</f>
        <v/>
      </c>
      <c r="V119" s="70" t="str">
        <f ca="1">IFERROR(INDEX(PRN!$B$2:$F$1048576,(MATCH('Procurement Analysis P-M-Q'!$U$2,PRN!$C$2:$C$1048576,0)+$T119-1),MATCH(V$4,PRN!$B$2:$F$2,0)),"")</f>
        <v/>
      </c>
      <c r="W119" s="70" t="str">
        <f ca="1">IFERROR(INDEX(PRN!$B$2:$F$1048576,(MATCH('Procurement Analysis P-M-Q'!$U$2,PRN!$C$2:$C$1048576,0)+$T119-1),MATCH(W$4,PRN!$B$2:$F$2,0)),"")</f>
        <v/>
      </c>
    </row>
    <row r="120" spans="5:23" ht="15.75" x14ac:dyDescent="0.25">
      <c r="E120" s="69" t="str">
        <f ca="1">IF(E119&lt;COUNTIF(PRN!C$4:C$999999,F$2),(E119+1),"")</f>
        <v/>
      </c>
      <c r="F120" s="70" t="str">
        <f ca="1">IFERROR(INDEX(PRN!$B$2:$F$1048576,(MATCH('Procurement Analysis P-M-Q'!$F$2,PRN!$C$2:$C$1048576,0)+$E120-1),MATCH(F$4,PRN!$B$2:$F$2,0)),"")</f>
        <v/>
      </c>
      <c r="G120" s="70" t="str">
        <f ca="1">IFERROR(INDEX(PRN!$B$2:$F$1048576,(MATCH('Procurement Analysis P-M-Q'!$F$2,PRN!$C$2:$C$1048576,0)+$E120-1),MATCH(G$4,PRN!$B$2:$F$2,0)),"")</f>
        <v/>
      </c>
      <c r="H120" s="71" t="str">
        <f ca="1">IFERROR(INDEX(PRN!$B$2:$F$1048576,(MATCH('Procurement Analysis P-M-Q'!$F$2,PRN!$C$2:$C$1048576,0)+$E120-1),MATCH(H$4,PRN!$B$2:$F$2,0)),"")</f>
        <v/>
      </c>
      <c r="J120" s="69" t="str">
        <f ca="1">IF(J119&lt;COUNTIF(PRN!C$4:C$999999,K$2),(J119+1),"")</f>
        <v/>
      </c>
      <c r="K120" s="70" t="str">
        <f ca="1">IFERROR(INDEX(PRN!$B$2:$F$1048576,(MATCH('Procurement Analysis P-M-Q'!$K$2,PRN!$C$2:$C$1048576,0)+$J120-1),MATCH(K$4,PRN!$B$2:$F$2,0)),"")</f>
        <v/>
      </c>
      <c r="L120" s="70" t="str">
        <f ca="1">IFERROR(INDEX(PRN!$B$2:$F$1048576,(MATCH('Procurement Analysis P-M-Q'!$K$2,PRN!$C$2:$C$1048576,0)+$J120-1),MATCH(L$4,PRN!$B$2:$F$2,0)),"")</f>
        <v/>
      </c>
      <c r="M120" s="71" t="str">
        <f ca="1">IFERROR(INDEX(PRN!$B$2:$F$1048576,(MATCH('Procurement Analysis P-M-Q'!$K$2,PRN!$C$2:$C$1048576,0)+$J120-1),MATCH(M$4,PRN!$B$2:$F$2,0)),"")</f>
        <v/>
      </c>
      <c r="O120" s="69" t="str">
        <f ca="1">IF(O119&lt;COUNTIF(PRN!C$4:C$999999,P$2),(O119+1),"")</f>
        <v/>
      </c>
      <c r="P120" s="70" t="str">
        <f ca="1">IFERROR(INDEX(PRN!$B$2:$F$1048576,(MATCH('Procurement Analysis P-M-Q'!$P$2,PRN!$C$2:$C$1048576,0)+$O120-1),MATCH(P$4,PRN!$B$2:$F$2,0)),"")</f>
        <v/>
      </c>
      <c r="Q120" s="70" t="str">
        <f ca="1">IFERROR(INDEX(PRN!$B$2:$F$1048576,(MATCH('Procurement Analysis P-M-Q'!$P$2,PRN!$C$2:$C$1048576,0)+$O120-1),MATCH(Q$4,PRN!$B$2:$F$2,0)),"")</f>
        <v/>
      </c>
      <c r="R120" s="71" t="str">
        <f ca="1">IFERROR(INDEX(PRN!$B$2:$F$1048576,(MATCH('Procurement Analysis P-M-Q'!$P$2,PRN!$C$2:$C$1048576,0)+$O120-1),MATCH(R$4,PRN!$B$2:$F$2,0)),"")</f>
        <v/>
      </c>
      <c r="T120" s="69" t="str">
        <f ca="1">IF(T119&lt;COUNTIF(PRN!H$4:H$999999,U$2),(T119+1),"")</f>
        <v/>
      </c>
      <c r="U120" s="70" t="str">
        <f ca="1">IFERROR(INDEX(PRN!$B$2:$F$1048576,(MATCH('Procurement Analysis P-M-Q'!$U$2,PRN!$C$2:$C$1048576,0)+$T120-1),MATCH(U$4,PRN!$B$2:$F$2,0)),"")</f>
        <v/>
      </c>
      <c r="V120" s="70" t="str">
        <f ca="1">IFERROR(INDEX(PRN!$B$2:$F$1048576,(MATCH('Procurement Analysis P-M-Q'!$U$2,PRN!$C$2:$C$1048576,0)+$T120-1),MATCH(V$4,PRN!$B$2:$F$2,0)),"")</f>
        <v/>
      </c>
      <c r="W120" s="70" t="str">
        <f ca="1">IFERROR(INDEX(PRN!$B$2:$F$1048576,(MATCH('Procurement Analysis P-M-Q'!$U$2,PRN!$C$2:$C$1048576,0)+$T120-1),MATCH(W$4,PRN!$B$2:$F$2,0)),"")</f>
        <v/>
      </c>
    </row>
    <row r="121" spans="5:23" ht="15.75" x14ac:dyDescent="0.25">
      <c r="E121" s="69" t="str">
        <f ca="1">IF(E120&lt;COUNTIF(PRN!C$4:C$999999,F$2),(E120+1),"")</f>
        <v/>
      </c>
      <c r="F121" s="70" t="str">
        <f ca="1">IFERROR(INDEX(PRN!$B$2:$F$1048576,(MATCH('Procurement Analysis P-M-Q'!$F$2,PRN!$C$2:$C$1048576,0)+$E121-1),MATCH(F$4,PRN!$B$2:$F$2,0)),"")</f>
        <v/>
      </c>
      <c r="G121" s="70" t="str">
        <f ca="1">IFERROR(INDEX(PRN!$B$2:$F$1048576,(MATCH('Procurement Analysis P-M-Q'!$F$2,PRN!$C$2:$C$1048576,0)+$E121-1),MATCH(G$4,PRN!$B$2:$F$2,0)),"")</f>
        <v/>
      </c>
      <c r="H121" s="71" t="str">
        <f ca="1">IFERROR(INDEX(PRN!$B$2:$F$1048576,(MATCH('Procurement Analysis P-M-Q'!$F$2,PRN!$C$2:$C$1048576,0)+$E121-1),MATCH(H$4,PRN!$B$2:$F$2,0)),"")</f>
        <v/>
      </c>
      <c r="J121" s="69" t="str">
        <f ca="1">IF(J120&lt;COUNTIF(PRN!C$4:C$999999,K$2),(J120+1),"")</f>
        <v/>
      </c>
      <c r="K121" s="70" t="str">
        <f ca="1">IFERROR(INDEX(PRN!$B$2:$F$1048576,(MATCH('Procurement Analysis P-M-Q'!$K$2,PRN!$C$2:$C$1048576,0)+$J121-1),MATCH(K$4,PRN!$B$2:$F$2,0)),"")</f>
        <v/>
      </c>
      <c r="L121" s="70" t="str">
        <f ca="1">IFERROR(INDEX(PRN!$B$2:$F$1048576,(MATCH('Procurement Analysis P-M-Q'!$K$2,PRN!$C$2:$C$1048576,0)+$J121-1),MATCH(L$4,PRN!$B$2:$F$2,0)),"")</f>
        <v/>
      </c>
      <c r="M121" s="71" t="str">
        <f ca="1">IFERROR(INDEX(PRN!$B$2:$F$1048576,(MATCH('Procurement Analysis P-M-Q'!$K$2,PRN!$C$2:$C$1048576,0)+$J121-1),MATCH(M$4,PRN!$B$2:$F$2,0)),"")</f>
        <v/>
      </c>
      <c r="O121" s="69" t="str">
        <f ca="1">IF(O120&lt;COUNTIF(PRN!C$4:C$999999,P$2),(O120+1),"")</f>
        <v/>
      </c>
      <c r="P121" s="70" t="str">
        <f ca="1">IFERROR(INDEX(PRN!$B$2:$F$1048576,(MATCH('Procurement Analysis P-M-Q'!$P$2,PRN!$C$2:$C$1048576,0)+$O121-1),MATCH(P$4,PRN!$B$2:$F$2,0)),"")</f>
        <v/>
      </c>
      <c r="Q121" s="70" t="str">
        <f ca="1">IFERROR(INDEX(PRN!$B$2:$F$1048576,(MATCH('Procurement Analysis P-M-Q'!$P$2,PRN!$C$2:$C$1048576,0)+$O121-1),MATCH(Q$4,PRN!$B$2:$F$2,0)),"")</f>
        <v/>
      </c>
      <c r="R121" s="71" t="str">
        <f ca="1">IFERROR(INDEX(PRN!$B$2:$F$1048576,(MATCH('Procurement Analysis P-M-Q'!$P$2,PRN!$C$2:$C$1048576,0)+$O121-1),MATCH(R$4,PRN!$B$2:$F$2,0)),"")</f>
        <v/>
      </c>
      <c r="T121" s="69" t="str">
        <f ca="1">IF(T120&lt;COUNTIF(PRN!H$4:H$999999,U$2),(T120+1),"")</f>
        <v/>
      </c>
      <c r="U121" s="70" t="str">
        <f ca="1">IFERROR(INDEX(PRN!$B$2:$F$1048576,(MATCH('Procurement Analysis P-M-Q'!$U$2,PRN!$C$2:$C$1048576,0)+$T121-1),MATCH(U$4,PRN!$B$2:$F$2,0)),"")</f>
        <v/>
      </c>
      <c r="V121" s="70" t="str">
        <f ca="1">IFERROR(INDEX(PRN!$B$2:$F$1048576,(MATCH('Procurement Analysis P-M-Q'!$U$2,PRN!$C$2:$C$1048576,0)+$T121-1),MATCH(V$4,PRN!$B$2:$F$2,0)),"")</f>
        <v/>
      </c>
      <c r="W121" s="70" t="str">
        <f ca="1">IFERROR(INDEX(PRN!$B$2:$F$1048576,(MATCH('Procurement Analysis P-M-Q'!$U$2,PRN!$C$2:$C$1048576,0)+$T121-1),MATCH(W$4,PRN!$B$2:$F$2,0)),"")</f>
        <v/>
      </c>
    </row>
    <row r="122" spans="5:23" ht="15.75" x14ac:dyDescent="0.25">
      <c r="E122" s="69" t="str">
        <f ca="1">IF(E121&lt;COUNTIF(PRN!C$4:C$999999,F$2),(E121+1),"")</f>
        <v/>
      </c>
      <c r="F122" s="70" t="str">
        <f ca="1">IFERROR(INDEX(PRN!$B$2:$F$1048576,(MATCH('Procurement Analysis P-M-Q'!$F$2,PRN!$C$2:$C$1048576,0)+$E122-1),MATCH(F$4,PRN!$B$2:$F$2,0)),"")</f>
        <v/>
      </c>
      <c r="G122" s="70" t="str">
        <f ca="1">IFERROR(INDEX(PRN!$B$2:$F$1048576,(MATCH('Procurement Analysis P-M-Q'!$F$2,PRN!$C$2:$C$1048576,0)+$E122-1),MATCH(G$4,PRN!$B$2:$F$2,0)),"")</f>
        <v/>
      </c>
      <c r="H122" s="71" t="str">
        <f ca="1">IFERROR(INDEX(PRN!$B$2:$F$1048576,(MATCH('Procurement Analysis P-M-Q'!$F$2,PRN!$C$2:$C$1048576,0)+$E122-1),MATCH(H$4,PRN!$B$2:$F$2,0)),"")</f>
        <v/>
      </c>
      <c r="J122" s="69" t="str">
        <f ca="1">IF(J121&lt;COUNTIF(PRN!C$4:C$999999,K$2),(J121+1),"")</f>
        <v/>
      </c>
      <c r="K122" s="70" t="str">
        <f ca="1">IFERROR(INDEX(PRN!$B$2:$F$1048576,(MATCH('Procurement Analysis P-M-Q'!$K$2,PRN!$C$2:$C$1048576,0)+$J122-1),MATCH(K$4,PRN!$B$2:$F$2,0)),"")</f>
        <v/>
      </c>
      <c r="L122" s="70" t="str">
        <f ca="1">IFERROR(INDEX(PRN!$B$2:$F$1048576,(MATCH('Procurement Analysis P-M-Q'!$K$2,PRN!$C$2:$C$1048576,0)+$J122-1),MATCH(L$4,PRN!$B$2:$F$2,0)),"")</f>
        <v/>
      </c>
      <c r="M122" s="71" t="str">
        <f ca="1">IFERROR(INDEX(PRN!$B$2:$F$1048576,(MATCH('Procurement Analysis P-M-Q'!$K$2,PRN!$C$2:$C$1048576,0)+$J122-1),MATCH(M$4,PRN!$B$2:$F$2,0)),"")</f>
        <v/>
      </c>
      <c r="O122" s="69" t="str">
        <f ca="1">IF(O121&lt;COUNTIF(PRN!C$4:C$999999,P$2),(O121+1),"")</f>
        <v/>
      </c>
      <c r="P122" s="70" t="str">
        <f ca="1">IFERROR(INDEX(PRN!$B$2:$F$1048576,(MATCH('Procurement Analysis P-M-Q'!$P$2,PRN!$C$2:$C$1048576,0)+$O122-1),MATCH(P$4,PRN!$B$2:$F$2,0)),"")</f>
        <v/>
      </c>
      <c r="Q122" s="70" t="str">
        <f ca="1">IFERROR(INDEX(PRN!$B$2:$F$1048576,(MATCH('Procurement Analysis P-M-Q'!$P$2,PRN!$C$2:$C$1048576,0)+$O122-1),MATCH(Q$4,PRN!$B$2:$F$2,0)),"")</f>
        <v/>
      </c>
      <c r="R122" s="71" t="str">
        <f ca="1">IFERROR(INDEX(PRN!$B$2:$F$1048576,(MATCH('Procurement Analysis P-M-Q'!$P$2,PRN!$C$2:$C$1048576,0)+$O122-1),MATCH(R$4,PRN!$B$2:$F$2,0)),"")</f>
        <v/>
      </c>
      <c r="T122" s="69" t="str">
        <f ca="1">IF(T121&lt;COUNTIF(PRN!H$4:H$999999,U$2),(T121+1),"")</f>
        <v/>
      </c>
      <c r="U122" s="70" t="str">
        <f ca="1">IFERROR(INDEX(PRN!$B$2:$F$1048576,(MATCH('Procurement Analysis P-M-Q'!$U$2,PRN!$C$2:$C$1048576,0)+$T122-1),MATCH(U$4,PRN!$B$2:$F$2,0)),"")</f>
        <v/>
      </c>
      <c r="V122" s="70" t="str">
        <f ca="1">IFERROR(INDEX(PRN!$B$2:$F$1048576,(MATCH('Procurement Analysis P-M-Q'!$U$2,PRN!$C$2:$C$1048576,0)+$T122-1),MATCH(V$4,PRN!$B$2:$F$2,0)),"")</f>
        <v/>
      </c>
      <c r="W122" s="70" t="str">
        <f ca="1">IFERROR(INDEX(PRN!$B$2:$F$1048576,(MATCH('Procurement Analysis P-M-Q'!$U$2,PRN!$C$2:$C$1048576,0)+$T122-1),MATCH(W$4,PRN!$B$2:$F$2,0)),"")</f>
        <v/>
      </c>
    </row>
    <row r="123" spans="5:23" ht="15.75" x14ac:dyDescent="0.25">
      <c r="E123" s="69" t="str">
        <f ca="1">IF(E122&lt;COUNTIF(PRN!C$4:C$999999,F$2),(E122+1),"")</f>
        <v/>
      </c>
      <c r="F123" s="70" t="str">
        <f ca="1">IFERROR(INDEX(PRN!$B$2:$F$1048576,(MATCH('Procurement Analysis P-M-Q'!$F$2,PRN!$C$2:$C$1048576,0)+$E123-1),MATCH(F$4,PRN!$B$2:$F$2,0)),"")</f>
        <v/>
      </c>
      <c r="G123" s="70" t="str">
        <f ca="1">IFERROR(INDEX(PRN!$B$2:$F$1048576,(MATCH('Procurement Analysis P-M-Q'!$F$2,PRN!$C$2:$C$1048576,0)+$E123-1),MATCH(G$4,PRN!$B$2:$F$2,0)),"")</f>
        <v/>
      </c>
      <c r="H123" s="71" t="str">
        <f ca="1">IFERROR(INDEX(PRN!$B$2:$F$1048576,(MATCH('Procurement Analysis P-M-Q'!$F$2,PRN!$C$2:$C$1048576,0)+$E123-1),MATCH(H$4,PRN!$B$2:$F$2,0)),"")</f>
        <v/>
      </c>
      <c r="J123" s="69" t="str">
        <f ca="1">IF(J122&lt;COUNTIF(PRN!C$4:C$999999,K$2),(J122+1),"")</f>
        <v/>
      </c>
      <c r="K123" s="70" t="str">
        <f ca="1">IFERROR(INDEX(PRN!$B$2:$F$1048576,(MATCH('Procurement Analysis P-M-Q'!$K$2,PRN!$C$2:$C$1048576,0)+$J123-1),MATCH(K$4,PRN!$B$2:$F$2,0)),"")</f>
        <v/>
      </c>
      <c r="L123" s="70" t="str">
        <f ca="1">IFERROR(INDEX(PRN!$B$2:$F$1048576,(MATCH('Procurement Analysis P-M-Q'!$K$2,PRN!$C$2:$C$1048576,0)+$J123-1),MATCH(L$4,PRN!$B$2:$F$2,0)),"")</f>
        <v/>
      </c>
      <c r="M123" s="71" t="str">
        <f ca="1">IFERROR(INDEX(PRN!$B$2:$F$1048576,(MATCH('Procurement Analysis P-M-Q'!$K$2,PRN!$C$2:$C$1048576,0)+$J123-1),MATCH(M$4,PRN!$B$2:$F$2,0)),"")</f>
        <v/>
      </c>
      <c r="O123" s="69" t="str">
        <f ca="1">IF(O122&lt;COUNTIF(PRN!C$4:C$999999,P$2),(O122+1),"")</f>
        <v/>
      </c>
      <c r="P123" s="70" t="str">
        <f ca="1">IFERROR(INDEX(PRN!$B$2:$F$1048576,(MATCH('Procurement Analysis P-M-Q'!$P$2,PRN!$C$2:$C$1048576,0)+$O123-1),MATCH(P$4,PRN!$B$2:$F$2,0)),"")</f>
        <v/>
      </c>
      <c r="Q123" s="70" t="str">
        <f ca="1">IFERROR(INDEX(PRN!$B$2:$F$1048576,(MATCH('Procurement Analysis P-M-Q'!$P$2,PRN!$C$2:$C$1048576,0)+$O123-1),MATCH(Q$4,PRN!$B$2:$F$2,0)),"")</f>
        <v/>
      </c>
      <c r="R123" s="71" t="str">
        <f ca="1">IFERROR(INDEX(PRN!$B$2:$F$1048576,(MATCH('Procurement Analysis P-M-Q'!$P$2,PRN!$C$2:$C$1048576,0)+$O123-1),MATCH(R$4,PRN!$B$2:$F$2,0)),"")</f>
        <v/>
      </c>
      <c r="T123" s="69" t="str">
        <f ca="1">IF(T122&lt;COUNTIF(PRN!H$4:H$999999,U$2),(T122+1),"")</f>
        <v/>
      </c>
      <c r="U123" s="70" t="str">
        <f ca="1">IFERROR(INDEX(PRN!$B$2:$F$1048576,(MATCH('Procurement Analysis P-M-Q'!$U$2,PRN!$C$2:$C$1048576,0)+$T123-1),MATCH(U$4,PRN!$B$2:$F$2,0)),"")</f>
        <v/>
      </c>
      <c r="V123" s="70" t="str">
        <f ca="1">IFERROR(INDEX(PRN!$B$2:$F$1048576,(MATCH('Procurement Analysis P-M-Q'!$U$2,PRN!$C$2:$C$1048576,0)+$T123-1),MATCH(V$4,PRN!$B$2:$F$2,0)),"")</f>
        <v/>
      </c>
      <c r="W123" s="70" t="str">
        <f ca="1">IFERROR(INDEX(PRN!$B$2:$F$1048576,(MATCH('Procurement Analysis P-M-Q'!$U$2,PRN!$C$2:$C$1048576,0)+$T123-1),MATCH(W$4,PRN!$B$2:$F$2,0)),"")</f>
        <v/>
      </c>
    </row>
    <row r="124" spans="5:23" ht="15.75" x14ac:dyDescent="0.25">
      <c r="E124" s="69" t="str">
        <f ca="1">IF(E123&lt;COUNTIF(PRN!C$4:C$999999,F$2),(E123+1),"")</f>
        <v/>
      </c>
      <c r="F124" s="70" t="str">
        <f ca="1">IFERROR(INDEX(PRN!$B$2:$F$1048576,(MATCH('Procurement Analysis P-M-Q'!$F$2,PRN!$C$2:$C$1048576,0)+$E124-1),MATCH(F$4,PRN!$B$2:$F$2,0)),"")</f>
        <v/>
      </c>
      <c r="G124" s="70" t="str">
        <f ca="1">IFERROR(INDEX(PRN!$B$2:$F$1048576,(MATCH('Procurement Analysis P-M-Q'!$F$2,PRN!$C$2:$C$1048576,0)+$E124-1),MATCH(G$4,PRN!$B$2:$F$2,0)),"")</f>
        <v/>
      </c>
      <c r="H124" s="71" t="str">
        <f ca="1">IFERROR(INDEX(PRN!$B$2:$F$1048576,(MATCH('Procurement Analysis P-M-Q'!$F$2,PRN!$C$2:$C$1048576,0)+$E124-1),MATCH(H$4,PRN!$B$2:$F$2,0)),"")</f>
        <v/>
      </c>
      <c r="J124" s="69" t="str">
        <f ca="1">IF(J123&lt;COUNTIF(PRN!C$4:C$999999,K$2),(J123+1),"")</f>
        <v/>
      </c>
      <c r="K124" s="70" t="str">
        <f ca="1">IFERROR(INDEX(PRN!$B$2:$F$1048576,(MATCH('Procurement Analysis P-M-Q'!$K$2,PRN!$C$2:$C$1048576,0)+$J124-1),MATCH(K$4,PRN!$B$2:$F$2,0)),"")</f>
        <v/>
      </c>
      <c r="L124" s="70" t="str">
        <f ca="1">IFERROR(INDEX(PRN!$B$2:$F$1048576,(MATCH('Procurement Analysis P-M-Q'!$K$2,PRN!$C$2:$C$1048576,0)+$J124-1),MATCH(L$4,PRN!$B$2:$F$2,0)),"")</f>
        <v/>
      </c>
      <c r="M124" s="71" t="str">
        <f ca="1">IFERROR(INDEX(PRN!$B$2:$F$1048576,(MATCH('Procurement Analysis P-M-Q'!$K$2,PRN!$C$2:$C$1048576,0)+$J124-1),MATCH(M$4,PRN!$B$2:$F$2,0)),"")</f>
        <v/>
      </c>
      <c r="O124" s="69" t="str">
        <f ca="1">IF(O123&lt;COUNTIF(PRN!C$4:C$999999,P$2),(O123+1),"")</f>
        <v/>
      </c>
      <c r="P124" s="70" t="str">
        <f ca="1">IFERROR(INDEX(PRN!$B$2:$F$1048576,(MATCH('Procurement Analysis P-M-Q'!$P$2,PRN!$C$2:$C$1048576,0)+$O124-1),MATCH(P$4,PRN!$B$2:$F$2,0)),"")</f>
        <v/>
      </c>
      <c r="Q124" s="70" t="str">
        <f ca="1">IFERROR(INDEX(PRN!$B$2:$F$1048576,(MATCH('Procurement Analysis P-M-Q'!$P$2,PRN!$C$2:$C$1048576,0)+$O124-1),MATCH(Q$4,PRN!$B$2:$F$2,0)),"")</f>
        <v/>
      </c>
      <c r="R124" s="71" t="str">
        <f ca="1">IFERROR(INDEX(PRN!$B$2:$F$1048576,(MATCH('Procurement Analysis P-M-Q'!$P$2,PRN!$C$2:$C$1048576,0)+$O124-1),MATCH(R$4,PRN!$B$2:$F$2,0)),"")</f>
        <v/>
      </c>
      <c r="T124" s="69" t="str">
        <f ca="1">IF(T123&lt;COUNTIF(PRN!H$4:H$999999,U$2),(T123+1),"")</f>
        <v/>
      </c>
      <c r="U124" s="70" t="str">
        <f ca="1">IFERROR(INDEX(PRN!$B$2:$F$1048576,(MATCH('Procurement Analysis P-M-Q'!$U$2,PRN!$C$2:$C$1048576,0)+$T124-1),MATCH(U$4,PRN!$B$2:$F$2,0)),"")</f>
        <v/>
      </c>
      <c r="V124" s="70" t="str">
        <f ca="1">IFERROR(INDEX(PRN!$B$2:$F$1048576,(MATCH('Procurement Analysis P-M-Q'!$U$2,PRN!$C$2:$C$1048576,0)+$T124-1),MATCH(V$4,PRN!$B$2:$F$2,0)),"")</f>
        <v/>
      </c>
      <c r="W124" s="70" t="str">
        <f ca="1">IFERROR(INDEX(PRN!$B$2:$F$1048576,(MATCH('Procurement Analysis P-M-Q'!$U$2,PRN!$C$2:$C$1048576,0)+$T124-1),MATCH(W$4,PRN!$B$2:$F$2,0)),"")</f>
        <v/>
      </c>
    </row>
    <row r="125" spans="5:23" ht="15.75" x14ac:dyDescent="0.25">
      <c r="E125" s="69" t="str">
        <f ca="1">IF(E124&lt;COUNTIF(PRN!C$4:C$999999,F$2),(E124+1),"")</f>
        <v/>
      </c>
      <c r="F125" s="70" t="str">
        <f ca="1">IFERROR(INDEX(PRN!$B$2:$F$1048576,(MATCH('Procurement Analysis P-M-Q'!$F$2,PRN!$C$2:$C$1048576,0)+$E125-1),MATCH(F$4,PRN!$B$2:$F$2,0)),"")</f>
        <v/>
      </c>
      <c r="G125" s="70" t="str">
        <f ca="1">IFERROR(INDEX(PRN!$B$2:$F$1048576,(MATCH('Procurement Analysis P-M-Q'!$F$2,PRN!$C$2:$C$1048576,0)+$E125-1),MATCH(G$4,PRN!$B$2:$F$2,0)),"")</f>
        <v/>
      </c>
      <c r="H125" s="71" t="str">
        <f ca="1">IFERROR(INDEX(PRN!$B$2:$F$1048576,(MATCH('Procurement Analysis P-M-Q'!$F$2,PRN!$C$2:$C$1048576,0)+$E125-1),MATCH(H$4,PRN!$B$2:$F$2,0)),"")</f>
        <v/>
      </c>
      <c r="J125" s="69" t="str">
        <f ca="1">IF(J124&lt;COUNTIF(PRN!C$4:C$999999,K$2),(J124+1),"")</f>
        <v/>
      </c>
      <c r="K125" s="70" t="str">
        <f ca="1">IFERROR(INDEX(PRN!$B$2:$F$1048576,(MATCH('Procurement Analysis P-M-Q'!$K$2,PRN!$C$2:$C$1048576,0)+$J125-1),MATCH(K$4,PRN!$B$2:$F$2,0)),"")</f>
        <v/>
      </c>
      <c r="L125" s="70" t="str">
        <f ca="1">IFERROR(INDEX(PRN!$B$2:$F$1048576,(MATCH('Procurement Analysis P-M-Q'!$K$2,PRN!$C$2:$C$1048576,0)+$J125-1),MATCH(L$4,PRN!$B$2:$F$2,0)),"")</f>
        <v/>
      </c>
      <c r="M125" s="71" t="str">
        <f ca="1">IFERROR(INDEX(PRN!$B$2:$F$1048576,(MATCH('Procurement Analysis P-M-Q'!$K$2,PRN!$C$2:$C$1048576,0)+$J125-1),MATCH(M$4,PRN!$B$2:$F$2,0)),"")</f>
        <v/>
      </c>
      <c r="O125" s="69" t="str">
        <f ca="1">IF(O124&lt;COUNTIF(PRN!C$4:C$999999,P$2),(O124+1),"")</f>
        <v/>
      </c>
      <c r="P125" s="70" t="str">
        <f ca="1">IFERROR(INDEX(PRN!$B$2:$F$1048576,(MATCH('Procurement Analysis P-M-Q'!$P$2,PRN!$C$2:$C$1048576,0)+$O125-1),MATCH(P$4,PRN!$B$2:$F$2,0)),"")</f>
        <v/>
      </c>
      <c r="Q125" s="70" t="str">
        <f ca="1">IFERROR(INDEX(PRN!$B$2:$F$1048576,(MATCH('Procurement Analysis P-M-Q'!$P$2,PRN!$C$2:$C$1048576,0)+$O125-1),MATCH(Q$4,PRN!$B$2:$F$2,0)),"")</f>
        <v/>
      </c>
      <c r="R125" s="71" t="str">
        <f ca="1">IFERROR(INDEX(PRN!$B$2:$F$1048576,(MATCH('Procurement Analysis P-M-Q'!$P$2,PRN!$C$2:$C$1048576,0)+$O125-1),MATCH(R$4,PRN!$B$2:$F$2,0)),"")</f>
        <v/>
      </c>
      <c r="T125" s="69" t="str">
        <f ca="1">IF(T124&lt;COUNTIF(PRN!H$4:H$999999,U$2),(T124+1),"")</f>
        <v/>
      </c>
      <c r="U125" s="70" t="str">
        <f ca="1">IFERROR(INDEX(PRN!$B$2:$F$1048576,(MATCH('Procurement Analysis P-M-Q'!$U$2,PRN!$C$2:$C$1048576,0)+$T125-1),MATCH(U$4,PRN!$B$2:$F$2,0)),"")</f>
        <v/>
      </c>
      <c r="V125" s="70" t="str">
        <f ca="1">IFERROR(INDEX(PRN!$B$2:$F$1048576,(MATCH('Procurement Analysis P-M-Q'!$U$2,PRN!$C$2:$C$1048576,0)+$T125-1),MATCH(V$4,PRN!$B$2:$F$2,0)),"")</f>
        <v/>
      </c>
      <c r="W125" s="70" t="str">
        <f ca="1">IFERROR(INDEX(PRN!$B$2:$F$1048576,(MATCH('Procurement Analysis P-M-Q'!$U$2,PRN!$C$2:$C$1048576,0)+$T125-1),MATCH(W$4,PRN!$B$2:$F$2,0)),"")</f>
        <v/>
      </c>
    </row>
    <row r="126" spans="5:23" ht="15.75" x14ac:dyDescent="0.25">
      <c r="E126" s="69" t="str">
        <f ca="1">IF(E125&lt;COUNTIF(PRN!C$4:C$999999,F$2),(E125+1),"")</f>
        <v/>
      </c>
      <c r="F126" s="70" t="str">
        <f ca="1">IFERROR(INDEX(PRN!$B$2:$F$1048576,(MATCH('Procurement Analysis P-M-Q'!$F$2,PRN!$C$2:$C$1048576,0)+$E126-1),MATCH(F$4,PRN!$B$2:$F$2,0)),"")</f>
        <v/>
      </c>
      <c r="G126" s="70" t="str">
        <f ca="1">IFERROR(INDEX(PRN!$B$2:$F$1048576,(MATCH('Procurement Analysis P-M-Q'!$F$2,PRN!$C$2:$C$1048576,0)+$E126-1),MATCH(G$4,PRN!$B$2:$F$2,0)),"")</f>
        <v/>
      </c>
      <c r="H126" s="71" t="str">
        <f ca="1">IFERROR(INDEX(PRN!$B$2:$F$1048576,(MATCH('Procurement Analysis P-M-Q'!$F$2,PRN!$C$2:$C$1048576,0)+$E126-1),MATCH(H$4,PRN!$B$2:$F$2,0)),"")</f>
        <v/>
      </c>
      <c r="J126" s="69" t="str">
        <f ca="1">IF(J125&lt;COUNTIF(PRN!C$4:C$999999,K$2),(J125+1),"")</f>
        <v/>
      </c>
      <c r="K126" s="70" t="str">
        <f ca="1">IFERROR(INDEX(PRN!$B$2:$F$1048576,(MATCH('Procurement Analysis P-M-Q'!$K$2,PRN!$C$2:$C$1048576,0)+$J126-1),MATCH(K$4,PRN!$B$2:$F$2,0)),"")</f>
        <v/>
      </c>
      <c r="L126" s="70" t="str">
        <f ca="1">IFERROR(INDEX(PRN!$B$2:$F$1048576,(MATCH('Procurement Analysis P-M-Q'!$K$2,PRN!$C$2:$C$1048576,0)+$J126-1),MATCH(L$4,PRN!$B$2:$F$2,0)),"")</f>
        <v/>
      </c>
      <c r="M126" s="71" t="str">
        <f ca="1">IFERROR(INDEX(PRN!$B$2:$F$1048576,(MATCH('Procurement Analysis P-M-Q'!$K$2,PRN!$C$2:$C$1048576,0)+$J126-1),MATCH(M$4,PRN!$B$2:$F$2,0)),"")</f>
        <v/>
      </c>
      <c r="O126" s="69" t="str">
        <f ca="1">IF(O125&lt;COUNTIF(PRN!C$4:C$999999,P$2),(O125+1),"")</f>
        <v/>
      </c>
      <c r="P126" s="70" t="str">
        <f ca="1">IFERROR(INDEX(PRN!$B$2:$F$1048576,(MATCH('Procurement Analysis P-M-Q'!$P$2,PRN!$C$2:$C$1048576,0)+$O126-1),MATCH(P$4,PRN!$B$2:$F$2,0)),"")</f>
        <v/>
      </c>
      <c r="Q126" s="70" t="str">
        <f ca="1">IFERROR(INDEX(PRN!$B$2:$F$1048576,(MATCH('Procurement Analysis P-M-Q'!$P$2,PRN!$C$2:$C$1048576,0)+$O126-1),MATCH(Q$4,PRN!$B$2:$F$2,0)),"")</f>
        <v/>
      </c>
      <c r="R126" s="71" t="str">
        <f ca="1">IFERROR(INDEX(PRN!$B$2:$F$1048576,(MATCH('Procurement Analysis P-M-Q'!$P$2,PRN!$C$2:$C$1048576,0)+$O126-1),MATCH(R$4,PRN!$B$2:$F$2,0)),"")</f>
        <v/>
      </c>
      <c r="T126" s="69" t="str">
        <f ca="1">IF(T125&lt;COUNTIF(PRN!H$4:H$999999,U$2),(T125+1),"")</f>
        <v/>
      </c>
      <c r="U126" s="70" t="str">
        <f ca="1">IFERROR(INDEX(PRN!$B$2:$F$1048576,(MATCH('Procurement Analysis P-M-Q'!$U$2,PRN!$C$2:$C$1048576,0)+$T126-1),MATCH(U$4,PRN!$B$2:$F$2,0)),"")</f>
        <v/>
      </c>
      <c r="V126" s="70" t="str">
        <f ca="1">IFERROR(INDEX(PRN!$B$2:$F$1048576,(MATCH('Procurement Analysis P-M-Q'!$U$2,PRN!$C$2:$C$1048576,0)+$T126-1),MATCH(V$4,PRN!$B$2:$F$2,0)),"")</f>
        <v/>
      </c>
      <c r="W126" s="70" t="str">
        <f ca="1">IFERROR(INDEX(PRN!$B$2:$F$1048576,(MATCH('Procurement Analysis P-M-Q'!$U$2,PRN!$C$2:$C$1048576,0)+$T126-1),MATCH(W$4,PRN!$B$2:$F$2,0)),"")</f>
        <v/>
      </c>
    </row>
    <row r="127" spans="5:23" ht="15.75" x14ac:dyDescent="0.25">
      <c r="E127" s="69" t="str">
        <f ca="1">IF(E126&lt;COUNTIF(PRN!C$4:C$999999,F$2),(E126+1),"")</f>
        <v/>
      </c>
      <c r="F127" s="70" t="str">
        <f ca="1">IFERROR(INDEX(PRN!$B$2:$F$1048576,(MATCH('Procurement Analysis P-M-Q'!$F$2,PRN!$C$2:$C$1048576,0)+$E127-1),MATCH(F$4,PRN!$B$2:$F$2,0)),"")</f>
        <v/>
      </c>
      <c r="G127" s="70" t="str">
        <f ca="1">IFERROR(INDEX(PRN!$B$2:$F$1048576,(MATCH('Procurement Analysis P-M-Q'!$F$2,PRN!$C$2:$C$1048576,0)+$E127-1),MATCH(G$4,PRN!$B$2:$F$2,0)),"")</f>
        <v/>
      </c>
      <c r="H127" s="71" t="str">
        <f ca="1">IFERROR(INDEX(PRN!$B$2:$F$1048576,(MATCH('Procurement Analysis P-M-Q'!$F$2,PRN!$C$2:$C$1048576,0)+$E127-1),MATCH(H$4,PRN!$B$2:$F$2,0)),"")</f>
        <v/>
      </c>
      <c r="J127" s="69" t="str">
        <f ca="1">IF(J126&lt;COUNTIF(PRN!C$4:C$999999,K$2),(J126+1),"")</f>
        <v/>
      </c>
      <c r="K127" s="70" t="str">
        <f ca="1">IFERROR(INDEX(PRN!$B$2:$F$1048576,(MATCH('Procurement Analysis P-M-Q'!$K$2,PRN!$C$2:$C$1048576,0)+$J127-1),MATCH(K$4,PRN!$B$2:$F$2,0)),"")</f>
        <v/>
      </c>
      <c r="L127" s="70" t="str">
        <f ca="1">IFERROR(INDEX(PRN!$B$2:$F$1048576,(MATCH('Procurement Analysis P-M-Q'!$K$2,PRN!$C$2:$C$1048576,0)+$J127-1),MATCH(L$4,PRN!$B$2:$F$2,0)),"")</f>
        <v/>
      </c>
      <c r="M127" s="71" t="str">
        <f ca="1">IFERROR(INDEX(PRN!$B$2:$F$1048576,(MATCH('Procurement Analysis P-M-Q'!$K$2,PRN!$C$2:$C$1048576,0)+$J127-1),MATCH(M$4,PRN!$B$2:$F$2,0)),"")</f>
        <v/>
      </c>
      <c r="O127" s="69" t="str">
        <f ca="1">IF(O126&lt;COUNTIF(PRN!C$4:C$999999,P$2),(O126+1),"")</f>
        <v/>
      </c>
      <c r="P127" s="70" t="str">
        <f ca="1">IFERROR(INDEX(PRN!$B$2:$F$1048576,(MATCH('Procurement Analysis P-M-Q'!$P$2,PRN!$C$2:$C$1048576,0)+$O127-1),MATCH(P$4,PRN!$B$2:$F$2,0)),"")</f>
        <v/>
      </c>
      <c r="Q127" s="70" t="str">
        <f ca="1">IFERROR(INDEX(PRN!$B$2:$F$1048576,(MATCH('Procurement Analysis P-M-Q'!$P$2,PRN!$C$2:$C$1048576,0)+$O127-1),MATCH(Q$4,PRN!$B$2:$F$2,0)),"")</f>
        <v/>
      </c>
      <c r="R127" s="71" t="str">
        <f ca="1">IFERROR(INDEX(PRN!$B$2:$F$1048576,(MATCH('Procurement Analysis P-M-Q'!$P$2,PRN!$C$2:$C$1048576,0)+$O127-1),MATCH(R$4,PRN!$B$2:$F$2,0)),"")</f>
        <v/>
      </c>
      <c r="T127" s="69" t="str">
        <f ca="1">IF(T126&lt;COUNTIF(PRN!H$4:H$999999,U$2),(T126+1),"")</f>
        <v/>
      </c>
      <c r="U127" s="70" t="str">
        <f ca="1">IFERROR(INDEX(PRN!$B$2:$F$1048576,(MATCH('Procurement Analysis P-M-Q'!$U$2,PRN!$C$2:$C$1048576,0)+$T127-1),MATCH(U$4,PRN!$B$2:$F$2,0)),"")</f>
        <v/>
      </c>
      <c r="V127" s="70" t="str">
        <f ca="1">IFERROR(INDEX(PRN!$B$2:$F$1048576,(MATCH('Procurement Analysis P-M-Q'!$U$2,PRN!$C$2:$C$1048576,0)+$T127-1),MATCH(V$4,PRN!$B$2:$F$2,0)),"")</f>
        <v/>
      </c>
      <c r="W127" s="70" t="str">
        <f ca="1">IFERROR(INDEX(PRN!$B$2:$F$1048576,(MATCH('Procurement Analysis P-M-Q'!$U$2,PRN!$C$2:$C$1048576,0)+$T127-1),MATCH(W$4,PRN!$B$2:$F$2,0)),"")</f>
        <v/>
      </c>
    </row>
    <row r="128" spans="5:23" ht="15.75" x14ac:dyDescent="0.25">
      <c r="E128" s="69" t="str">
        <f ca="1">IF(E127&lt;COUNTIF(PRN!C$4:C$999999,F$2),(E127+1),"")</f>
        <v/>
      </c>
      <c r="F128" s="70" t="str">
        <f ca="1">IFERROR(INDEX(PRN!$B$2:$F$1048576,(MATCH('Procurement Analysis P-M-Q'!$F$2,PRN!$C$2:$C$1048576,0)+$E128-1),MATCH(F$4,PRN!$B$2:$F$2,0)),"")</f>
        <v/>
      </c>
      <c r="G128" s="70" t="str">
        <f ca="1">IFERROR(INDEX(PRN!$B$2:$F$1048576,(MATCH('Procurement Analysis P-M-Q'!$F$2,PRN!$C$2:$C$1048576,0)+$E128-1),MATCH(G$4,PRN!$B$2:$F$2,0)),"")</f>
        <v/>
      </c>
      <c r="H128" s="71" t="str">
        <f ca="1">IFERROR(INDEX(PRN!$B$2:$F$1048576,(MATCH('Procurement Analysis P-M-Q'!$F$2,PRN!$C$2:$C$1048576,0)+$E128-1),MATCH(H$4,PRN!$B$2:$F$2,0)),"")</f>
        <v/>
      </c>
      <c r="J128" s="69" t="str">
        <f ca="1">IF(J127&lt;COUNTIF(PRN!C$4:C$999999,K$2),(J127+1),"")</f>
        <v/>
      </c>
      <c r="K128" s="70" t="str">
        <f ca="1">IFERROR(INDEX(PRN!$B$2:$F$1048576,(MATCH('Procurement Analysis P-M-Q'!$K$2,PRN!$C$2:$C$1048576,0)+$J128-1),MATCH(K$4,PRN!$B$2:$F$2,0)),"")</f>
        <v/>
      </c>
      <c r="L128" s="70" t="str">
        <f ca="1">IFERROR(INDEX(PRN!$B$2:$F$1048576,(MATCH('Procurement Analysis P-M-Q'!$K$2,PRN!$C$2:$C$1048576,0)+$J128-1),MATCH(L$4,PRN!$B$2:$F$2,0)),"")</f>
        <v/>
      </c>
      <c r="M128" s="71" t="str">
        <f ca="1">IFERROR(INDEX(PRN!$B$2:$F$1048576,(MATCH('Procurement Analysis P-M-Q'!$K$2,PRN!$C$2:$C$1048576,0)+$J128-1),MATCH(M$4,PRN!$B$2:$F$2,0)),"")</f>
        <v/>
      </c>
      <c r="O128" s="69" t="str">
        <f ca="1">IF(O127&lt;COUNTIF(PRN!C$4:C$999999,P$2),(O127+1),"")</f>
        <v/>
      </c>
      <c r="P128" s="70" t="str">
        <f ca="1">IFERROR(INDEX(PRN!$B$2:$F$1048576,(MATCH('Procurement Analysis P-M-Q'!$P$2,PRN!$C$2:$C$1048576,0)+$O128-1),MATCH(P$4,PRN!$B$2:$F$2,0)),"")</f>
        <v/>
      </c>
      <c r="Q128" s="70" t="str">
        <f ca="1">IFERROR(INDEX(PRN!$B$2:$F$1048576,(MATCH('Procurement Analysis P-M-Q'!$P$2,PRN!$C$2:$C$1048576,0)+$O128-1),MATCH(Q$4,PRN!$B$2:$F$2,0)),"")</f>
        <v/>
      </c>
      <c r="R128" s="71" t="str">
        <f ca="1">IFERROR(INDEX(PRN!$B$2:$F$1048576,(MATCH('Procurement Analysis P-M-Q'!$P$2,PRN!$C$2:$C$1048576,0)+$O128-1),MATCH(R$4,PRN!$B$2:$F$2,0)),"")</f>
        <v/>
      </c>
      <c r="T128" s="69" t="str">
        <f ca="1">IF(T127&lt;COUNTIF(PRN!H$4:H$999999,U$2),(T127+1),"")</f>
        <v/>
      </c>
      <c r="U128" s="70" t="str">
        <f ca="1">IFERROR(INDEX(PRN!$B$2:$F$1048576,(MATCH('Procurement Analysis P-M-Q'!$U$2,PRN!$C$2:$C$1048576,0)+$T128-1),MATCH(U$4,PRN!$B$2:$F$2,0)),"")</f>
        <v/>
      </c>
      <c r="V128" s="70" t="str">
        <f ca="1">IFERROR(INDEX(PRN!$B$2:$F$1048576,(MATCH('Procurement Analysis P-M-Q'!$U$2,PRN!$C$2:$C$1048576,0)+$T128-1),MATCH(V$4,PRN!$B$2:$F$2,0)),"")</f>
        <v/>
      </c>
      <c r="W128" s="70" t="str">
        <f ca="1">IFERROR(INDEX(PRN!$B$2:$F$1048576,(MATCH('Procurement Analysis P-M-Q'!$U$2,PRN!$C$2:$C$1048576,0)+$T128-1),MATCH(W$4,PRN!$B$2:$F$2,0)),"")</f>
        <v/>
      </c>
    </row>
    <row r="129" spans="5:23" ht="15.75" x14ac:dyDescent="0.25">
      <c r="E129" s="69" t="str">
        <f ca="1">IF(E128&lt;COUNTIF(PRN!C$4:C$999999,F$2),(E128+1),"")</f>
        <v/>
      </c>
      <c r="F129" s="70" t="str">
        <f ca="1">IFERROR(INDEX(PRN!$B$2:$F$1048576,(MATCH('Procurement Analysis P-M-Q'!$F$2,PRN!$C$2:$C$1048576,0)+$E129-1),MATCH(F$4,PRN!$B$2:$F$2,0)),"")</f>
        <v/>
      </c>
      <c r="G129" s="70" t="str">
        <f ca="1">IFERROR(INDEX(PRN!$B$2:$F$1048576,(MATCH('Procurement Analysis P-M-Q'!$F$2,PRN!$C$2:$C$1048576,0)+$E129-1),MATCH(G$4,PRN!$B$2:$F$2,0)),"")</f>
        <v/>
      </c>
      <c r="H129" s="71" t="str">
        <f ca="1">IFERROR(INDEX(PRN!$B$2:$F$1048576,(MATCH('Procurement Analysis P-M-Q'!$F$2,PRN!$C$2:$C$1048576,0)+$E129-1),MATCH(H$4,PRN!$B$2:$F$2,0)),"")</f>
        <v/>
      </c>
      <c r="J129" s="69" t="str">
        <f ca="1">IF(J128&lt;COUNTIF(PRN!C$4:C$999999,K$2),(J128+1),"")</f>
        <v/>
      </c>
      <c r="K129" s="70" t="str">
        <f ca="1">IFERROR(INDEX(PRN!$B$2:$F$1048576,(MATCH('Procurement Analysis P-M-Q'!$K$2,PRN!$C$2:$C$1048576,0)+$J129-1),MATCH(K$4,PRN!$B$2:$F$2,0)),"")</f>
        <v/>
      </c>
      <c r="L129" s="70" t="str">
        <f ca="1">IFERROR(INDEX(PRN!$B$2:$F$1048576,(MATCH('Procurement Analysis P-M-Q'!$K$2,PRN!$C$2:$C$1048576,0)+$J129-1),MATCH(L$4,PRN!$B$2:$F$2,0)),"")</f>
        <v/>
      </c>
      <c r="M129" s="71" t="str">
        <f ca="1">IFERROR(INDEX(PRN!$B$2:$F$1048576,(MATCH('Procurement Analysis P-M-Q'!$K$2,PRN!$C$2:$C$1048576,0)+$J129-1),MATCH(M$4,PRN!$B$2:$F$2,0)),"")</f>
        <v/>
      </c>
      <c r="O129" s="69" t="str">
        <f ca="1">IF(O128&lt;COUNTIF(PRN!C$4:C$999999,P$2),(O128+1),"")</f>
        <v/>
      </c>
      <c r="P129" s="70" t="str">
        <f ca="1">IFERROR(INDEX(PRN!$B$2:$F$1048576,(MATCH('Procurement Analysis P-M-Q'!$P$2,PRN!$C$2:$C$1048576,0)+$O129-1),MATCH(P$4,PRN!$B$2:$F$2,0)),"")</f>
        <v/>
      </c>
      <c r="Q129" s="70" t="str">
        <f ca="1">IFERROR(INDEX(PRN!$B$2:$F$1048576,(MATCH('Procurement Analysis P-M-Q'!$P$2,PRN!$C$2:$C$1048576,0)+$O129-1),MATCH(Q$4,PRN!$B$2:$F$2,0)),"")</f>
        <v/>
      </c>
      <c r="R129" s="71" t="str">
        <f ca="1">IFERROR(INDEX(PRN!$B$2:$F$1048576,(MATCH('Procurement Analysis P-M-Q'!$P$2,PRN!$C$2:$C$1048576,0)+$O129-1),MATCH(R$4,PRN!$B$2:$F$2,0)),"")</f>
        <v/>
      </c>
      <c r="T129" s="69" t="str">
        <f ca="1">IF(T128&lt;COUNTIF(PRN!H$4:H$999999,U$2),(T128+1),"")</f>
        <v/>
      </c>
      <c r="U129" s="70" t="str">
        <f ca="1">IFERROR(INDEX(PRN!$B$2:$F$1048576,(MATCH('Procurement Analysis P-M-Q'!$U$2,PRN!$C$2:$C$1048576,0)+$T129-1),MATCH(U$4,PRN!$B$2:$F$2,0)),"")</f>
        <v/>
      </c>
      <c r="V129" s="70" t="str">
        <f ca="1">IFERROR(INDEX(PRN!$B$2:$F$1048576,(MATCH('Procurement Analysis P-M-Q'!$U$2,PRN!$C$2:$C$1048576,0)+$T129-1),MATCH(V$4,PRN!$B$2:$F$2,0)),"")</f>
        <v/>
      </c>
      <c r="W129" s="70" t="str">
        <f ca="1">IFERROR(INDEX(PRN!$B$2:$F$1048576,(MATCH('Procurement Analysis P-M-Q'!$U$2,PRN!$C$2:$C$1048576,0)+$T129-1),MATCH(W$4,PRN!$B$2:$F$2,0)),"")</f>
        <v/>
      </c>
    </row>
    <row r="130" spans="5:23" ht="15.75" x14ac:dyDescent="0.25">
      <c r="E130" s="69" t="str">
        <f ca="1">IF(E129&lt;COUNTIF(PRN!C$4:C$999999,F$2),(E129+1),"")</f>
        <v/>
      </c>
      <c r="F130" s="70" t="str">
        <f ca="1">IFERROR(INDEX(PRN!$B$2:$F$1048576,(MATCH('Procurement Analysis P-M-Q'!$F$2,PRN!$C$2:$C$1048576,0)+$E130-1),MATCH(F$4,PRN!$B$2:$F$2,0)),"")</f>
        <v/>
      </c>
      <c r="G130" s="70" t="str">
        <f ca="1">IFERROR(INDEX(PRN!$B$2:$F$1048576,(MATCH('Procurement Analysis P-M-Q'!$F$2,PRN!$C$2:$C$1048576,0)+$E130-1),MATCH(G$4,PRN!$B$2:$F$2,0)),"")</f>
        <v/>
      </c>
      <c r="H130" s="71" t="str">
        <f ca="1">IFERROR(INDEX(PRN!$B$2:$F$1048576,(MATCH('Procurement Analysis P-M-Q'!$F$2,PRN!$C$2:$C$1048576,0)+$E130-1),MATCH(H$4,PRN!$B$2:$F$2,0)),"")</f>
        <v/>
      </c>
      <c r="J130" s="69" t="str">
        <f ca="1">IF(J129&lt;COUNTIF(PRN!C$4:C$999999,K$2),(J129+1),"")</f>
        <v/>
      </c>
      <c r="K130" s="70" t="str">
        <f ca="1">IFERROR(INDEX(PRN!$B$2:$F$1048576,(MATCH('Procurement Analysis P-M-Q'!$K$2,PRN!$C$2:$C$1048576,0)+$J130-1),MATCH(K$4,PRN!$B$2:$F$2,0)),"")</f>
        <v/>
      </c>
      <c r="L130" s="70" t="str">
        <f ca="1">IFERROR(INDEX(PRN!$B$2:$F$1048576,(MATCH('Procurement Analysis P-M-Q'!$K$2,PRN!$C$2:$C$1048576,0)+$J130-1),MATCH(L$4,PRN!$B$2:$F$2,0)),"")</f>
        <v/>
      </c>
      <c r="M130" s="71" t="str">
        <f ca="1">IFERROR(INDEX(PRN!$B$2:$F$1048576,(MATCH('Procurement Analysis P-M-Q'!$K$2,PRN!$C$2:$C$1048576,0)+$J130-1),MATCH(M$4,PRN!$B$2:$F$2,0)),"")</f>
        <v/>
      </c>
      <c r="O130" s="69" t="str">
        <f ca="1">IF(O129&lt;COUNTIF(PRN!C$4:C$999999,P$2),(O129+1),"")</f>
        <v/>
      </c>
      <c r="P130" s="70" t="str">
        <f ca="1">IFERROR(INDEX(PRN!$B$2:$F$1048576,(MATCH('Procurement Analysis P-M-Q'!$P$2,PRN!$C$2:$C$1048576,0)+$O130-1),MATCH(P$4,PRN!$B$2:$F$2,0)),"")</f>
        <v/>
      </c>
      <c r="Q130" s="70" t="str">
        <f ca="1">IFERROR(INDEX(PRN!$B$2:$F$1048576,(MATCH('Procurement Analysis P-M-Q'!$P$2,PRN!$C$2:$C$1048576,0)+$O130-1),MATCH(Q$4,PRN!$B$2:$F$2,0)),"")</f>
        <v/>
      </c>
      <c r="R130" s="71" t="str">
        <f ca="1">IFERROR(INDEX(PRN!$B$2:$F$1048576,(MATCH('Procurement Analysis P-M-Q'!$P$2,PRN!$C$2:$C$1048576,0)+$O130-1),MATCH(R$4,PRN!$B$2:$F$2,0)),"")</f>
        <v/>
      </c>
      <c r="T130" s="69" t="str">
        <f ca="1">IF(T129&lt;COUNTIF(PRN!H$4:H$999999,U$2),(T129+1),"")</f>
        <v/>
      </c>
      <c r="U130" s="70" t="str">
        <f ca="1">IFERROR(INDEX(PRN!$B$2:$F$1048576,(MATCH('Procurement Analysis P-M-Q'!$U$2,PRN!$C$2:$C$1048576,0)+$T130-1),MATCH(U$4,PRN!$B$2:$F$2,0)),"")</f>
        <v/>
      </c>
      <c r="V130" s="70" t="str">
        <f ca="1">IFERROR(INDEX(PRN!$B$2:$F$1048576,(MATCH('Procurement Analysis P-M-Q'!$U$2,PRN!$C$2:$C$1048576,0)+$T130-1),MATCH(V$4,PRN!$B$2:$F$2,0)),"")</f>
        <v/>
      </c>
      <c r="W130" s="70" t="str">
        <f ca="1">IFERROR(INDEX(PRN!$B$2:$F$1048576,(MATCH('Procurement Analysis P-M-Q'!$U$2,PRN!$C$2:$C$1048576,0)+$T130-1),MATCH(W$4,PRN!$B$2:$F$2,0)),"")</f>
        <v/>
      </c>
    </row>
    <row r="131" spans="5:23" ht="15.75" x14ac:dyDescent="0.25">
      <c r="E131" s="69" t="str">
        <f ca="1">IF(E130&lt;COUNTIF(PRN!C$4:C$999999,F$2),(E130+1),"")</f>
        <v/>
      </c>
      <c r="F131" s="70" t="str">
        <f ca="1">IFERROR(INDEX(PRN!$B$2:$F$1048576,(MATCH('Procurement Analysis P-M-Q'!$F$2,PRN!$C$2:$C$1048576,0)+$E131-1),MATCH(F$4,PRN!$B$2:$F$2,0)),"")</f>
        <v/>
      </c>
      <c r="G131" s="70" t="str">
        <f ca="1">IFERROR(INDEX(PRN!$B$2:$F$1048576,(MATCH('Procurement Analysis P-M-Q'!$F$2,PRN!$C$2:$C$1048576,0)+$E131-1),MATCH(G$4,PRN!$B$2:$F$2,0)),"")</f>
        <v/>
      </c>
      <c r="H131" s="71" t="str">
        <f ca="1">IFERROR(INDEX(PRN!$B$2:$F$1048576,(MATCH('Procurement Analysis P-M-Q'!$F$2,PRN!$C$2:$C$1048576,0)+$E131-1),MATCH(H$4,PRN!$B$2:$F$2,0)),"")</f>
        <v/>
      </c>
      <c r="J131" s="69" t="str">
        <f ca="1">IF(J130&lt;COUNTIF(PRN!C$4:C$999999,K$2),(J130+1),"")</f>
        <v/>
      </c>
      <c r="K131" s="70" t="str">
        <f ca="1">IFERROR(INDEX(PRN!$B$2:$F$1048576,(MATCH('Procurement Analysis P-M-Q'!$K$2,PRN!$C$2:$C$1048576,0)+$J131-1),MATCH(K$4,PRN!$B$2:$F$2,0)),"")</f>
        <v/>
      </c>
      <c r="L131" s="70" t="str">
        <f ca="1">IFERROR(INDEX(PRN!$B$2:$F$1048576,(MATCH('Procurement Analysis P-M-Q'!$K$2,PRN!$C$2:$C$1048576,0)+$J131-1),MATCH(L$4,PRN!$B$2:$F$2,0)),"")</f>
        <v/>
      </c>
      <c r="M131" s="71" t="str">
        <f ca="1">IFERROR(INDEX(PRN!$B$2:$F$1048576,(MATCH('Procurement Analysis P-M-Q'!$K$2,PRN!$C$2:$C$1048576,0)+$J131-1),MATCH(M$4,PRN!$B$2:$F$2,0)),"")</f>
        <v/>
      </c>
      <c r="O131" s="69" t="str">
        <f ca="1">IF(O130&lt;COUNTIF(PRN!C$4:C$999999,P$2),(O130+1),"")</f>
        <v/>
      </c>
      <c r="P131" s="70" t="str">
        <f ca="1">IFERROR(INDEX(PRN!$B$2:$F$1048576,(MATCH('Procurement Analysis P-M-Q'!$P$2,PRN!$C$2:$C$1048576,0)+$O131-1),MATCH(P$4,PRN!$B$2:$F$2,0)),"")</f>
        <v/>
      </c>
      <c r="Q131" s="70" t="str">
        <f ca="1">IFERROR(INDEX(PRN!$B$2:$F$1048576,(MATCH('Procurement Analysis P-M-Q'!$P$2,PRN!$C$2:$C$1048576,0)+$O131-1),MATCH(Q$4,PRN!$B$2:$F$2,0)),"")</f>
        <v/>
      </c>
      <c r="R131" s="71" t="str">
        <f ca="1">IFERROR(INDEX(PRN!$B$2:$F$1048576,(MATCH('Procurement Analysis P-M-Q'!$P$2,PRN!$C$2:$C$1048576,0)+$O131-1),MATCH(R$4,PRN!$B$2:$F$2,0)),"")</f>
        <v/>
      </c>
      <c r="T131" s="69" t="str">
        <f ca="1">IF(T130&lt;COUNTIF(PRN!H$4:H$999999,U$2),(T130+1),"")</f>
        <v/>
      </c>
      <c r="U131" s="70" t="str">
        <f ca="1">IFERROR(INDEX(PRN!$B$2:$F$1048576,(MATCH('Procurement Analysis P-M-Q'!$U$2,PRN!$C$2:$C$1048576,0)+$T131-1),MATCH(U$4,PRN!$B$2:$F$2,0)),"")</f>
        <v/>
      </c>
      <c r="V131" s="70" t="str">
        <f ca="1">IFERROR(INDEX(PRN!$B$2:$F$1048576,(MATCH('Procurement Analysis P-M-Q'!$U$2,PRN!$C$2:$C$1048576,0)+$T131-1),MATCH(V$4,PRN!$B$2:$F$2,0)),"")</f>
        <v/>
      </c>
      <c r="W131" s="70" t="str">
        <f ca="1">IFERROR(INDEX(PRN!$B$2:$F$1048576,(MATCH('Procurement Analysis P-M-Q'!$U$2,PRN!$C$2:$C$1048576,0)+$T131-1),MATCH(W$4,PRN!$B$2:$F$2,0)),"")</f>
        <v/>
      </c>
    </row>
    <row r="132" spans="5:23" ht="15.75" x14ac:dyDescent="0.25">
      <c r="E132" s="69" t="str">
        <f ca="1">IF(E131&lt;COUNTIF(PRN!C$4:C$999999,F$2),(E131+1),"")</f>
        <v/>
      </c>
      <c r="F132" s="70" t="str">
        <f ca="1">IFERROR(INDEX(PRN!$B$2:$F$1048576,(MATCH('Procurement Analysis P-M-Q'!$F$2,PRN!$C$2:$C$1048576,0)+$E132-1),MATCH(F$4,PRN!$B$2:$F$2,0)),"")</f>
        <v/>
      </c>
      <c r="G132" s="70" t="str">
        <f ca="1">IFERROR(INDEX(PRN!$B$2:$F$1048576,(MATCH('Procurement Analysis P-M-Q'!$F$2,PRN!$C$2:$C$1048576,0)+$E132-1),MATCH(G$4,PRN!$B$2:$F$2,0)),"")</f>
        <v/>
      </c>
      <c r="H132" s="71" t="str">
        <f ca="1">IFERROR(INDEX(PRN!$B$2:$F$1048576,(MATCH('Procurement Analysis P-M-Q'!$F$2,PRN!$C$2:$C$1048576,0)+$E132-1),MATCH(H$4,PRN!$B$2:$F$2,0)),"")</f>
        <v/>
      </c>
      <c r="J132" s="69" t="str">
        <f ca="1">IF(J131&lt;COUNTIF(PRN!C$4:C$999999,K$2),(J131+1),"")</f>
        <v/>
      </c>
      <c r="K132" s="70" t="str">
        <f ca="1">IFERROR(INDEX(PRN!$B$2:$F$1048576,(MATCH('Procurement Analysis P-M-Q'!$K$2,PRN!$C$2:$C$1048576,0)+$J132-1),MATCH(K$4,PRN!$B$2:$F$2,0)),"")</f>
        <v/>
      </c>
      <c r="L132" s="70" t="str">
        <f ca="1">IFERROR(INDEX(PRN!$B$2:$F$1048576,(MATCH('Procurement Analysis P-M-Q'!$K$2,PRN!$C$2:$C$1048576,0)+$J132-1),MATCH(L$4,PRN!$B$2:$F$2,0)),"")</f>
        <v/>
      </c>
      <c r="M132" s="71" t="str">
        <f ca="1">IFERROR(INDEX(PRN!$B$2:$F$1048576,(MATCH('Procurement Analysis P-M-Q'!$K$2,PRN!$C$2:$C$1048576,0)+$J132-1),MATCH(M$4,PRN!$B$2:$F$2,0)),"")</f>
        <v/>
      </c>
      <c r="O132" s="69" t="str">
        <f ca="1">IF(O131&lt;COUNTIF(PRN!C$4:C$999999,P$2),(O131+1),"")</f>
        <v/>
      </c>
      <c r="P132" s="70" t="str">
        <f ca="1">IFERROR(INDEX(PRN!$B$2:$F$1048576,(MATCH('Procurement Analysis P-M-Q'!$P$2,PRN!$C$2:$C$1048576,0)+$O132-1),MATCH(P$4,PRN!$B$2:$F$2,0)),"")</f>
        <v/>
      </c>
      <c r="Q132" s="70" t="str">
        <f ca="1">IFERROR(INDEX(PRN!$B$2:$F$1048576,(MATCH('Procurement Analysis P-M-Q'!$P$2,PRN!$C$2:$C$1048576,0)+$O132-1),MATCH(Q$4,PRN!$B$2:$F$2,0)),"")</f>
        <v/>
      </c>
      <c r="R132" s="71" t="str">
        <f ca="1">IFERROR(INDEX(PRN!$B$2:$F$1048576,(MATCH('Procurement Analysis P-M-Q'!$P$2,PRN!$C$2:$C$1048576,0)+$O132-1),MATCH(R$4,PRN!$B$2:$F$2,0)),"")</f>
        <v/>
      </c>
      <c r="T132" s="69" t="str">
        <f ca="1">IF(T131&lt;COUNTIF(PRN!H$4:H$999999,U$2),(T131+1),"")</f>
        <v/>
      </c>
      <c r="U132" s="70" t="str">
        <f ca="1">IFERROR(INDEX(PRN!$B$2:$F$1048576,(MATCH('Procurement Analysis P-M-Q'!$U$2,PRN!$C$2:$C$1048576,0)+$T132-1),MATCH(U$4,PRN!$B$2:$F$2,0)),"")</f>
        <v/>
      </c>
      <c r="V132" s="70" t="str">
        <f ca="1">IFERROR(INDEX(PRN!$B$2:$F$1048576,(MATCH('Procurement Analysis P-M-Q'!$U$2,PRN!$C$2:$C$1048576,0)+$T132-1),MATCH(V$4,PRN!$B$2:$F$2,0)),"")</f>
        <v/>
      </c>
      <c r="W132" s="70" t="str">
        <f ca="1">IFERROR(INDEX(PRN!$B$2:$F$1048576,(MATCH('Procurement Analysis P-M-Q'!$U$2,PRN!$C$2:$C$1048576,0)+$T132-1),MATCH(W$4,PRN!$B$2:$F$2,0)),"")</f>
        <v/>
      </c>
    </row>
    <row r="133" spans="5:23" ht="15.75" x14ac:dyDescent="0.25">
      <c r="E133" s="69" t="str">
        <f ca="1">IF(E132&lt;COUNTIF(PRN!C$4:C$999999,F$2),(E132+1),"")</f>
        <v/>
      </c>
      <c r="F133" s="70" t="str">
        <f ca="1">IFERROR(INDEX(PRN!$B$2:$F$1048576,(MATCH('Procurement Analysis P-M-Q'!$F$2,PRN!$C$2:$C$1048576,0)+$E133-1),MATCH(F$4,PRN!$B$2:$F$2,0)),"")</f>
        <v/>
      </c>
      <c r="G133" s="70" t="str">
        <f ca="1">IFERROR(INDEX(PRN!$B$2:$F$1048576,(MATCH('Procurement Analysis P-M-Q'!$F$2,PRN!$C$2:$C$1048576,0)+$E133-1),MATCH(G$4,PRN!$B$2:$F$2,0)),"")</f>
        <v/>
      </c>
      <c r="H133" s="71" t="str">
        <f ca="1">IFERROR(INDEX(PRN!$B$2:$F$1048576,(MATCH('Procurement Analysis P-M-Q'!$F$2,PRN!$C$2:$C$1048576,0)+$E133-1),MATCH(H$4,PRN!$B$2:$F$2,0)),"")</f>
        <v/>
      </c>
      <c r="J133" s="69" t="str">
        <f ca="1">IF(J132&lt;COUNTIF(PRN!C$4:C$999999,K$2),(J132+1),"")</f>
        <v/>
      </c>
      <c r="K133" s="70" t="str">
        <f ca="1">IFERROR(INDEX(PRN!$B$2:$F$1048576,(MATCH('Procurement Analysis P-M-Q'!$K$2,PRN!$C$2:$C$1048576,0)+$J133-1),MATCH(K$4,PRN!$B$2:$F$2,0)),"")</f>
        <v/>
      </c>
      <c r="L133" s="70" t="str">
        <f ca="1">IFERROR(INDEX(PRN!$B$2:$F$1048576,(MATCH('Procurement Analysis P-M-Q'!$K$2,PRN!$C$2:$C$1048576,0)+$J133-1),MATCH(L$4,PRN!$B$2:$F$2,0)),"")</f>
        <v/>
      </c>
      <c r="M133" s="71" t="str">
        <f ca="1">IFERROR(INDEX(PRN!$B$2:$F$1048576,(MATCH('Procurement Analysis P-M-Q'!$K$2,PRN!$C$2:$C$1048576,0)+$J133-1),MATCH(M$4,PRN!$B$2:$F$2,0)),"")</f>
        <v/>
      </c>
      <c r="O133" s="69" t="str">
        <f ca="1">IF(O132&lt;COUNTIF(PRN!C$4:C$999999,P$2),(O132+1),"")</f>
        <v/>
      </c>
      <c r="P133" s="70" t="str">
        <f ca="1">IFERROR(INDEX(PRN!$B$2:$F$1048576,(MATCH('Procurement Analysis P-M-Q'!$P$2,PRN!$C$2:$C$1048576,0)+$O133-1),MATCH(P$4,PRN!$B$2:$F$2,0)),"")</f>
        <v/>
      </c>
      <c r="Q133" s="70" t="str">
        <f ca="1">IFERROR(INDEX(PRN!$B$2:$F$1048576,(MATCH('Procurement Analysis P-M-Q'!$P$2,PRN!$C$2:$C$1048576,0)+$O133-1),MATCH(Q$4,PRN!$B$2:$F$2,0)),"")</f>
        <v/>
      </c>
      <c r="R133" s="71" t="str">
        <f ca="1">IFERROR(INDEX(PRN!$B$2:$F$1048576,(MATCH('Procurement Analysis P-M-Q'!$P$2,PRN!$C$2:$C$1048576,0)+$O133-1),MATCH(R$4,PRN!$B$2:$F$2,0)),"")</f>
        <v/>
      </c>
      <c r="T133" s="69" t="str">
        <f ca="1">IF(T132&lt;COUNTIF(PRN!H$4:H$999999,U$2),(T132+1),"")</f>
        <v/>
      </c>
      <c r="U133" s="70" t="str">
        <f ca="1">IFERROR(INDEX(PRN!$B$2:$F$1048576,(MATCH('Procurement Analysis P-M-Q'!$U$2,PRN!$C$2:$C$1048576,0)+$T133-1),MATCH(U$4,PRN!$B$2:$F$2,0)),"")</f>
        <v/>
      </c>
      <c r="V133" s="70" t="str">
        <f ca="1">IFERROR(INDEX(PRN!$B$2:$F$1048576,(MATCH('Procurement Analysis P-M-Q'!$U$2,PRN!$C$2:$C$1048576,0)+$T133-1),MATCH(V$4,PRN!$B$2:$F$2,0)),"")</f>
        <v/>
      </c>
      <c r="W133" s="70" t="str">
        <f ca="1">IFERROR(INDEX(PRN!$B$2:$F$1048576,(MATCH('Procurement Analysis P-M-Q'!$U$2,PRN!$C$2:$C$1048576,0)+$T133-1),MATCH(W$4,PRN!$B$2:$F$2,0)),"")</f>
        <v/>
      </c>
    </row>
    <row r="134" spans="5:23" ht="15.75" x14ac:dyDescent="0.25">
      <c r="E134" s="69" t="str">
        <f ca="1">IF(E133&lt;COUNTIF(PRN!C$4:C$999999,F$2),(E133+1),"")</f>
        <v/>
      </c>
      <c r="F134" s="70" t="str">
        <f ca="1">IFERROR(INDEX(PRN!$B$2:$F$1048576,(MATCH('Procurement Analysis P-M-Q'!$F$2,PRN!$C$2:$C$1048576,0)+$E134-1),MATCH(F$4,PRN!$B$2:$F$2,0)),"")</f>
        <v/>
      </c>
      <c r="G134" s="70" t="str">
        <f ca="1">IFERROR(INDEX(PRN!$B$2:$F$1048576,(MATCH('Procurement Analysis P-M-Q'!$F$2,PRN!$C$2:$C$1048576,0)+$E134-1),MATCH(G$4,PRN!$B$2:$F$2,0)),"")</f>
        <v/>
      </c>
      <c r="H134" s="71" t="str">
        <f ca="1">IFERROR(INDEX(PRN!$B$2:$F$1048576,(MATCH('Procurement Analysis P-M-Q'!$F$2,PRN!$C$2:$C$1048576,0)+$E134-1),MATCH(H$4,PRN!$B$2:$F$2,0)),"")</f>
        <v/>
      </c>
      <c r="J134" s="69" t="str">
        <f ca="1">IF(J133&lt;COUNTIF(PRN!C$4:C$999999,K$2),(J133+1),"")</f>
        <v/>
      </c>
      <c r="K134" s="70" t="str">
        <f ca="1">IFERROR(INDEX(PRN!$B$2:$F$1048576,(MATCH('Procurement Analysis P-M-Q'!$K$2,PRN!$C$2:$C$1048576,0)+$J134-1),MATCH(K$4,PRN!$B$2:$F$2,0)),"")</f>
        <v/>
      </c>
      <c r="L134" s="70" t="str">
        <f ca="1">IFERROR(INDEX(PRN!$B$2:$F$1048576,(MATCH('Procurement Analysis P-M-Q'!$K$2,PRN!$C$2:$C$1048576,0)+$J134-1),MATCH(L$4,PRN!$B$2:$F$2,0)),"")</f>
        <v/>
      </c>
      <c r="M134" s="71" t="str">
        <f ca="1">IFERROR(INDEX(PRN!$B$2:$F$1048576,(MATCH('Procurement Analysis P-M-Q'!$K$2,PRN!$C$2:$C$1048576,0)+$J134-1),MATCH(M$4,PRN!$B$2:$F$2,0)),"")</f>
        <v/>
      </c>
      <c r="O134" s="69" t="str">
        <f ca="1">IF(O133&lt;COUNTIF(PRN!C$4:C$999999,P$2),(O133+1),"")</f>
        <v/>
      </c>
      <c r="P134" s="70" t="str">
        <f ca="1">IFERROR(INDEX(PRN!$B$2:$F$1048576,(MATCH('Procurement Analysis P-M-Q'!$P$2,PRN!$C$2:$C$1048576,0)+$O134-1),MATCH(P$4,PRN!$B$2:$F$2,0)),"")</f>
        <v/>
      </c>
      <c r="Q134" s="70" t="str">
        <f ca="1">IFERROR(INDEX(PRN!$B$2:$F$1048576,(MATCH('Procurement Analysis P-M-Q'!$P$2,PRN!$C$2:$C$1048576,0)+$O134-1),MATCH(Q$4,PRN!$B$2:$F$2,0)),"")</f>
        <v/>
      </c>
      <c r="R134" s="71" t="str">
        <f ca="1">IFERROR(INDEX(PRN!$B$2:$F$1048576,(MATCH('Procurement Analysis P-M-Q'!$P$2,PRN!$C$2:$C$1048576,0)+$O134-1),MATCH(R$4,PRN!$B$2:$F$2,0)),"")</f>
        <v/>
      </c>
      <c r="T134" s="69" t="str">
        <f ca="1">IF(T133&lt;COUNTIF(PRN!H$4:H$999999,U$2),(T133+1),"")</f>
        <v/>
      </c>
      <c r="U134" s="70" t="str">
        <f ca="1">IFERROR(INDEX(PRN!$B$2:$F$1048576,(MATCH('Procurement Analysis P-M-Q'!$U$2,PRN!$C$2:$C$1048576,0)+$T134-1),MATCH(U$4,PRN!$B$2:$F$2,0)),"")</f>
        <v/>
      </c>
      <c r="V134" s="70" t="str">
        <f ca="1">IFERROR(INDEX(PRN!$B$2:$F$1048576,(MATCH('Procurement Analysis P-M-Q'!$U$2,PRN!$C$2:$C$1048576,0)+$T134-1),MATCH(V$4,PRN!$B$2:$F$2,0)),"")</f>
        <v/>
      </c>
      <c r="W134" s="70" t="str">
        <f ca="1">IFERROR(INDEX(PRN!$B$2:$F$1048576,(MATCH('Procurement Analysis P-M-Q'!$U$2,PRN!$C$2:$C$1048576,0)+$T134-1),MATCH(W$4,PRN!$B$2:$F$2,0)),"")</f>
        <v/>
      </c>
    </row>
    <row r="135" spans="5:23" ht="15.75" x14ac:dyDescent="0.25">
      <c r="E135" s="69" t="str">
        <f ca="1">IF(E134&lt;COUNTIF(PRN!C$4:C$999999,F$2),(E134+1),"")</f>
        <v/>
      </c>
      <c r="F135" s="70" t="str">
        <f ca="1">IFERROR(INDEX(PRN!$B$2:$F$1048576,(MATCH('Procurement Analysis P-M-Q'!$F$2,PRN!$C$2:$C$1048576,0)+$E135-1),MATCH(F$4,PRN!$B$2:$F$2,0)),"")</f>
        <v/>
      </c>
      <c r="G135" s="70" t="str">
        <f ca="1">IFERROR(INDEX(PRN!$B$2:$F$1048576,(MATCH('Procurement Analysis P-M-Q'!$F$2,PRN!$C$2:$C$1048576,0)+$E135-1),MATCH(G$4,PRN!$B$2:$F$2,0)),"")</f>
        <v/>
      </c>
      <c r="H135" s="71" t="str">
        <f ca="1">IFERROR(INDEX(PRN!$B$2:$F$1048576,(MATCH('Procurement Analysis P-M-Q'!$F$2,PRN!$C$2:$C$1048576,0)+$E135-1),MATCH(H$4,PRN!$B$2:$F$2,0)),"")</f>
        <v/>
      </c>
      <c r="J135" s="69" t="str">
        <f ca="1">IF(J134&lt;COUNTIF(PRN!C$4:C$999999,K$2),(J134+1),"")</f>
        <v/>
      </c>
      <c r="K135" s="70" t="str">
        <f ca="1">IFERROR(INDEX(PRN!$B$2:$F$1048576,(MATCH('Procurement Analysis P-M-Q'!$K$2,PRN!$C$2:$C$1048576,0)+$J135-1),MATCH(K$4,PRN!$B$2:$F$2,0)),"")</f>
        <v/>
      </c>
      <c r="L135" s="70" t="str">
        <f ca="1">IFERROR(INDEX(PRN!$B$2:$F$1048576,(MATCH('Procurement Analysis P-M-Q'!$K$2,PRN!$C$2:$C$1048576,0)+$J135-1),MATCH(L$4,PRN!$B$2:$F$2,0)),"")</f>
        <v/>
      </c>
      <c r="M135" s="71" t="str">
        <f ca="1">IFERROR(INDEX(PRN!$B$2:$F$1048576,(MATCH('Procurement Analysis P-M-Q'!$K$2,PRN!$C$2:$C$1048576,0)+$J135-1),MATCH(M$4,PRN!$B$2:$F$2,0)),"")</f>
        <v/>
      </c>
      <c r="O135" s="69" t="str">
        <f ca="1">IF(O134&lt;COUNTIF(PRN!C$4:C$999999,P$2),(O134+1),"")</f>
        <v/>
      </c>
      <c r="P135" s="70" t="str">
        <f ca="1">IFERROR(INDEX(PRN!$B$2:$F$1048576,(MATCH('Procurement Analysis P-M-Q'!$P$2,PRN!$C$2:$C$1048576,0)+$O135-1),MATCH(P$4,PRN!$B$2:$F$2,0)),"")</f>
        <v/>
      </c>
      <c r="Q135" s="70" t="str">
        <f ca="1">IFERROR(INDEX(PRN!$B$2:$F$1048576,(MATCH('Procurement Analysis P-M-Q'!$P$2,PRN!$C$2:$C$1048576,0)+$O135-1),MATCH(Q$4,PRN!$B$2:$F$2,0)),"")</f>
        <v/>
      </c>
      <c r="R135" s="71" t="str">
        <f ca="1">IFERROR(INDEX(PRN!$B$2:$F$1048576,(MATCH('Procurement Analysis P-M-Q'!$P$2,PRN!$C$2:$C$1048576,0)+$O135-1),MATCH(R$4,PRN!$B$2:$F$2,0)),"")</f>
        <v/>
      </c>
      <c r="T135" s="69" t="str">
        <f ca="1">IF(T134&lt;COUNTIF(PRN!H$4:H$999999,U$2),(T134+1),"")</f>
        <v/>
      </c>
      <c r="U135" s="70" t="str">
        <f ca="1">IFERROR(INDEX(PRN!$B$2:$F$1048576,(MATCH('Procurement Analysis P-M-Q'!$U$2,PRN!$C$2:$C$1048576,0)+$T135-1),MATCH(U$4,PRN!$B$2:$F$2,0)),"")</f>
        <v/>
      </c>
      <c r="V135" s="70" t="str">
        <f ca="1">IFERROR(INDEX(PRN!$B$2:$F$1048576,(MATCH('Procurement Analysis P-M-Q'!$U$2,PRN!$C$2:$C$1048576,0)+$T135-1),MATCH(V$4,PRN!$B$2:$F$2,0)),"")</f>
        <v/>
      </c>
      <c r="W135" s="70" t="str">
        <f ca="1">IFERROR(INDEX(PRN!$B$2:$F$1048576,(MATCH('Procurement Analysis P-M-Q'!$U$2,PRN!$C$2:$C$1048576,0)+$T135-1),MATCH(W$4,PRN!$B$2:$F$2,0)),"")</f>
        <v/>
      </c>
    </row>
    <row r="136" spans="5:23" ht="15.75" x14ac:dyDescent="0.25">
      <c r="E136" s="69" t="str">
        <f ca="1">IF(E135&lt;COUNTIF(PRN!C$4:C$999999,F$2),(E135+1),"")</f>
        <v/>
      </c>
      <c r="F136" s="70" t="str">
        <f ca="1">IFERROR(INDEX(PRN!$B$2:$F$1048576,(MATCH('Procurement Analysis P-M-Q'!$F$2,PRN!$C$2:$C$1048576,0)+$E136-1),MATCH(F$4,PRN!$B$2:$F$2,0)),"")</f>
        <v/>
      </c>
      <c r="G136" s="70" t="str">
        <f ca="1">IFERROR(INDEX(PRN!$B$2:$F$1048576,(MATCH('Procurement Analysis P-M-Q'!$F$2,PRN!$C$2:$C$1048576,0)+$E136-1),MATCH(G$4,PRN!$B$2:$F$2,0)),"")</f>
        <v/>
      </c>
      <c r="H136" s="71" t="str">
        <f ca="1">IFERROR(INDEX(PRN!$B$2:$F$1048576,(MATCH('Procurement Analysis P-M-Q'!$F$2,PRN!$C$2:$C$1048576,0)+$E136-1),MATCH(H$4,PRN!$B$2:$F$2,0)),"")</f>
        <v/>
      </c>
      <c r="J136" s="69" t="str">
        <f ca="1">IF(J135&lt;COUNTIF(PRN!C$4:C$999999,K$2),(J135+1),"")</f>
        <v/>
      </c>
      <c r="K136" s="70" t="str">
        <f ca="1">IFERROR(INDEX(PRN!$B$2:$F$1048576,(MATCH('Procurement Analysis P-M-Q'!$K$2,PRN!$C$2:$C$1048576,0)+$J136-1),MATCH(K$4,PRN!$B$2:$F$2,0)),"")</f>
        <v/>
      </c>
      <c r="L136" s="70" t="str">
        <f ca="1">IFERROR(INDEX(PRN!$B$2:$F$1048576,(MATCH('Procurement Analysis P-M-Q'!$K$2,PRN!$C$2:$C$1048576,0)+$J136-1),MATCH(L$4,PRN!$B$2:$F$2,0)),"")</f>
        <v/>
      </c>
      <c r="M136" s="71" t="str">
        <f ca="1">IFERROR(INDEX(PRN!$B$2:$F$1048576,(MATCH('Procurement Analysis P-M-Q'!$K$2,PRN!$C$2:$C$1048576,0)+$J136-1),MATCH(M$4,PRN!$B$2:$F$2,0)),"")</f>
        <v/>
      </c>
      <c r="O136" s="69" t="str">
        <f ca="1">IF(O135&lt;COUNTIF(PRN!C$4:C$999999,P$2),(O135+1),"")</f>
        <v/>
      </c>
      <c r="P136" s="70" t="str">
        <f ca="1">IFERROR(INDEX(PRN!$B$2:$F$1048576,(MATCH('Procurement Analysis P-M-Q'!$P$2,PRN!$C$2:$C$1048576,0)+$O136-1),MATCH(P$4,PRN!$B$2:$F$2,0)),"")</f>
        <v/>
      </c>
      <c r="Q136" s="70" t="str">
        <f ca="1">IFERROR(INDEX(PRN!$B$2:$F$1048576,(MATCH('Procurement Analysis P-M-Q'!$P$2,PRN!$C$2:$C$1048576,0)+$O136-1),MATCH(Q$4,PRN!$B$2:$F$2,0)),"")</f>
        <v/>
      </c>
      <c r="R136" s="71" t="str">
        <f ca="1">IFERROR(INDEX(PRN!$B$2:$F$1048576,(MATCH('Procurement Analysis P-M-Q'!$P$2,PRN!$C$2:$C$1048576,0)+$O136-1),MATCH(R$4,PRN!$B$2:$F$2,0)),"")</f>
        <v/>
      </c>
      <c r="T136" s="69" t="str">
        <f ca="1">IF(T135&lt;COUNTIF(PRN!H$4:H$999999,U$2),(T135+1),"")</f>
        <v/>
      </c>
      <c r="U136" s="70" t="str">
        <f ca="1">IFERROR(INDEX(PRN!$B$2:$F$1048576,(MATCH('Procurement Analysis P-M-Q'!$U$2,PRN!$C$2:$C$1048576,0)+$T136-1),MATCH(U$4,PRN!$B$2:$F$2,0)),"")</f>
        <v/>
      </c>
      <c r="V136" s="70" t="str">
        <f ca="1">IFERROR(INDEX(PRN!$B$2:$F$1048576,(MATCH('Procurement Analysis P-M-Q'!$U$2,PRN!$C$2:$C$1048576,0)+$T136-1),MATCH(V$4,PRN!$B$2:$F$2,0)),"")</f>
        <v/>
      </c>
      <c r="W136" s="70" t="str">
        <f ca="1">IFERROR(INDEX(PRN!$B$2:$F$1048576,(MATCH('Procurement Analysis P-M-Q'!$U$2,PRN!$C$2:$C$1048576,0)+$T136-1),MATCH(W$4,PRN!$B$2:$F$2,0)),"")</f>
        <v/>
      </c>
    </row>
    <row r="137" spans="5:23" ht="15.75" x14ac:dyDescent="0.25">
      <c r="E137" s="69" t="str">
        <f ca="1">IF(E136&lt;COUNTIF(PRN!C$4:C$999999,F$2),(E136+1),"")</f>
        <v/>
      </c>
      <c r="F137" s="70" t="str">
        <f ca="1">IFERROR(INDEX(PRN!$B$2:$F$1048576,(MATCH('Procurement Analysis P-M-Q'!$F$2,PRN!$C$2:$C$1048576,0)+$E137-1),MATCH(F$4,PRN!$B$2:$F$2,0)),"")</f>
        <v/>
      </c>
      <c r="G137" s="70" t="str">
        <f ca="1">IFERROR(INDEX(PRN!$B$2:$F$1048576,(MATCH('Procurement Analysis P-M-Q'!$F$2,PRN!$C$2:$C$1048576,0)+$E137-1),MATCH(G$4,PRN!$B$2:$F$2,0)),"")</f>
        <v/>
      </c>
      <c r="H137" s="71" t="str">
        <f ca="1">IFERROR(INDEX(PRN!$B$2:$F$1048576,(MATCH('Procurement Analysis P-M-Q'!$F$2,PRN!$C$2:$C$1048576,0)+$E137-1),MATCH(H$4,PRN!$B$2:$F$2,0)),"")</f>
        <v/>
      </c>
      <c r="J137" s="69" t="str">
        <f ca="1">IF(J136&lt;COUNTIF(PRN!C$4:C$999999,K$2),(J136+1),"")</f>
        <v/>
      </c>
      <c r="K137" s="70" t="str">
        <f ca="1">IFERROR(INDEX(PRN!$B$2:$F$1048576,(MATCH('Procurement Analysis P-M-Q'!$K$2,PRN!$C$2:$C$1048576,0)+$J137-1),MATCH(K$4,PRN!$B$2:$F$2,0)),"")</f>
        <v/>
      </c>
      <c r="L137" s="70" t="str">
        <f ca="1">IFERROR(INDEX(PRN!$B$2:$F$1048576,(MATCH('Procurement Analysis P-M-Q'!$K$2,PRN!$C$2:$C$1048576,0)+$J137-1),MATCH(L$4,PRN!$B$2:$F$2,0)),"")</f>
        <v/>
      </c>
      <c r="M137" s="71" t="str">
        <f ca="1">IFERROR(INDEX(PRN!$B$2:$F$1048576,(MATCH('Procurement Analysis P-M-Q'!$K$2,PRN!$C$2:$C$1048576,0)+$J137-1),MATCH(M$4,PRN!$B$2:$F$2,0)),"")</f>
        <v/>
      </c>
      <c r="O137" s="69" t="str">
        <f ca="1">IF(O136&lt;COUNTIF(PRN!C$4:C$999999,P$2),(O136+1),"")</f>
        <v/>
      </c>
      <c r="P137" s="70" t="str">
        <f ca="1">IFERROR(INDEX(PRN!$B$2:$F$1048576,(MATCH('Procurement Analysis P-M-Q'!$P$2,PRN!$C$2:$C$1048576,0)+$O137-1),MATCH(P$4,PRN!$B$2:$F$2,0)),"")</f>
        <v/>
      </c>
      <c r="Q137" s="70" t="str">
        <f ca="1">IFERROR(INDEX(PRN!$B$2:$F$1048576,(MATCH('Procurement Analysis P-M-Q'!$P$2,PRN!$C$2:$C$1048576,0)+$O137-1),MATCH(Q$4,PRN!$B$2:$F$2,0)),"")</f>
        <v/>
      </c>
      <c r="R137" s="71" t="str">
        <f ca="1">IFERROR(INDEX(PRN!$B$2:$F$1048576,(MATCH('Procurement Analysis P-M-Q'!$P$2,PRN!$C$2:$C$1048576,0)+$O137-1),MATCH(R$4,PRN!$B$2:$F$2,0)),"")</f>
        <v/>
      </c>
      <c r="T137" s="69" t="str">
        <f ca="1">IF(T136&lt;COUNTIF(PRN!H$4:H$999999,U$2),(T136+1),"")</f>
        <v/>
      </c>
      <c r="U137" s="70" t="str">
        <f ca="1">IFERROR(INDEX(PRN!$B$2:$F$1048576,(MATCH('Procurement Analysis P-M-Q'!$U$2,PRN!$C$2:$C$1048576,0)+$T137-1),MATCH(U$4,PRN!$B$2:$F$2,0)),"")</f>
        <v/>
      </c>
      <c r="V137" s="70" t="str">
        <f ca="1">IFERROR(INDEX(PRN!$B$2:$F$1048576,(MATCH('Procurement Analysis P-M-Q'!$U$2,PRN!$C$2:$C$1048576,0)+$T137-1),MATCH(V$4,PRN!$B$2:$F$2,0)),"")</f>
        <v/>
      </c>
      <c r="W137" s="70" t="str">
        <f ca="1">IFERROR(INDEX(PRN!$B$2:$F$1048576,(MATCH('Procurement Analysis P-M-Q'!$U$2,PRN!$C$2:$C$1048576,0)+$T137-1),MATCH(W$4,PRN!$B$2:$F$2,0)),"")</f>
        <v/>
      </c>
    </row>
    <row r="138" spans="5:23" ht="15.75" x14ac:dyDescent="0.25">
      <c r="E138" s="69" t="str">
        <f ca="1">IF(E137&lt;COUNTIF(PRN!C$4:C$999999,F$2),(E137+1),"")</f>
        <v/>
      </c>
      <c r="F138" s="70" t="str">
        <f ca="1">IFERROR(INDEX(PRN!$B$2:$F$1048576,(MATCH('Procurement Analysis P-M-Q'!$F$2,PRN!$C$2:$C$1048576,0)+$E138-1),MATCH(F$4,PRN!$B$2:$F$2,0)),"")</f>
        <v/>
      </c>
      <c r="G138" s="70" t="str">
        <f ca="1">IFERROR(INDEX(PRN!$B$2:$F$1048576,(MATCH('Procurement Analysis P-M-Q'!$F$2,PRN!$C$2:$C$1048576,0)+$E138-1),MATCH(G$4,PRN!$B$2:$F$2,0)),"")</f>
        <v/>
      </c>
      <c r="H138" s="71" t="str">
        <f ca="1">IFERROR(INDEX(PRN!$B$2:$F$1048576,(MATCH('Procurement Analysis P-M-Q'!$F$2,PRN!$C$2:$C$1048576,0)+$E138-1),MATCH(H$4,PRN!$B$2:$F$2,0)),"")</f>
        <v/>
      </c>
      <c r="J138" s="69" t="str">
        <f ca="1">IF(J137&lt;COUNTIF(PRN!C$4:C$999999,K$2),(J137+1),"")</f>
        <v/>
      </c>
      <c r="K138" s="70" t="str">
        <f ca="1">IFERROR(INDEX(PRN!$B$2:$F$1048576,(MATCH('Procurement Analysis P-M-Q'!$K$2,PRN!$C$2:$C$1048576,0)+$J138-1),MATCH(K$4,PRN!$B$2:$F$2,0)),"")</f>
        <v/>
      </c>
      <c r="L138" s="70" t="str">
        <f ca="1">IFERROR(INDEX(PRN!$B$2:$F$1048576,(MATCH('Procurement Analysis P-M-Q'!$K$2,PRN!$C$2:$C$1048576,0)+$J138-1),MATCH(L$4,PRN!$B$2:$F$2,0)),"")</f>
        <v/>
      </c>
      <c r="M138" s="71" t="str">
        <f ca="1">IFERROR(INDEX(PRN!$B$2:$F$1048576,(MATCH('Procurement Analysis P-M-Q'!$K$2,PRN!$C$2:$C$1048576,0)+$J138-1),MATCH(M$4,PRN!$B$2:$F$2,0)),"")</f>
        <v/>
      </c>
      <c r="O138" s="69" t="str">
        <f ca="1">IF(O137&lt;COUNTIF(PRN!C$4:C$999999,P$2),(O137+1),"")</f>
        <v/>
      </c>
      <c r="P138" s="70" t="str">
        <f ca="1">IFERROR(INDEX(PRN!$B$2:$F$1048576,(MATCH('Procurement Analysis P-M-Q'!$P$2,PRN!$C$2:$C$1048576,0)+$O138-1),MATCH(P$4,PRN!$B$2:$F$2,0)),"")</f>
        <v/>
      </c>
      <c r="Q138" s="70" t="str">
        <f ca="1">IFERROR(INDEX(PRN!$B$2:$F$1048576,(MATCH('Procurement Analysis P-M-Q'!$P$2,PRN!$C$2:$C$1048576,0)+$O138-1),MATCH(Q$4,PRN!$B$2:$F$2,0)),"")</f>
        <v/>
      </c>
      <c r="R138" s="71" t="str">
        <f ca="1">IFERROR(INDEX(PRN!$B$2:$F$1048576,(MATCH('Procurement Analysis P-M-Q'!$P$2,PRN!$C$2:$C$1048576,0)+$O138-1),MATCH(R$4,PRN!$B$2:$F$2,0)),"")</f>
        <v/>
      </c>
      <c r="T138" s="69" t="str">
        <f ca="1">IF(T137&lt;COUNTIF(PRN!H$4:H$999999,U$2),(T137+1),"")</f>
        <v/>
      </c>
      <c r="U138" s="70" t="str">
        <f ca="1">IFERROR(INDEX(PRN!$B$2:$F$1048576,(MATCH('Procurement Analysis P-M-Q'!$U$2,PRN!$C$2:$C$1048576,0)+$T138-1),MATCH(U$4,PRN!$B$2:$F$2,0)),"")</f>
        <v/>
      </c>
      <c r="V138" s="70" t="str">
        <f ca="1">IFERROR(INDEX(PRN!$B$2:$F$1048576,(MATCH('Procurement Analysis P-M-Q'!$U$2,PRN!$C$2:$C$1048576,0)+$T138-1),MATCH(V$4,PRN!$B$2:$F$2,0)),"")</f>
        <v/>
      </c>
      <c r="W138" s="70" t="str">
        <f ca="1">IFERROR(INDEX(PRN!$B$2:$F$1048576,(MATCH('Procurement Analysis P-M-Q'!$U$2,PRN!$C$2:$C$1048576,0)+$T138-1),MATCH(W$4,PRN!$B$2:$F$2,0)),"")</f>
        <v/>
      </c>
    </row>
    <row r="139" spans="5:23" ht="15.75" x14ac:dyDescent="0.25">
      <c r="E139" s="69" t="str">
        <f ca="1">IF(E138&lt;COUNTIF(PRN!C$4:C$999999,F$2),(E138+1),"")</f>
        <v/>
      </c>
      <c r="F139" s="70" t="str">
        <f ca="1">IFERROR(INDEX(PRN!$B$2:$F$1048576,(MATCH('Procurement Analysis P-M-Q'!$F$2,PRN!$C$2:$C$1048576,0)+$E139-1),MATCH(F$4,PRN!$B$2:$F$2,0)),"")</f>
        <v/>
      </c>
      <c r="G139" s="70" t="str">
        <f ca="1">IFERROR(INDEX(PRN!$B$2:$F$1048576,(MATCH('Procurement Analysis P-M-Q'!$F$2,PRN!$C$2:$C$1048576,0)+$E139-1),MATCH(G$4,PRN!$B$2:$F$2,0)),"")</f>
        <v/>
      </c>
      <c r="H139" s="71" t="str">
        <f ca="1">IFERROR(INDEX(PRN!$B$2:$F$1048576,(MATCH('Procurement Analysis P-M-Q'!$F$2,PRN!$C$2:$C$1048576,0)+$E139-1),MATCH(H$4,PRN!$B$2:$F$2,0)),"")</f>
        <v/>
      </c>
      <c r="J139" s="69" t="str">
        <f ca="1">IF(J138&lt;COUNTIF(PRN!C$4:C$999999,K$2),(J138+1),"")</f>
        <v/>
      </c>
      <c r="K139" s="70" t="str">
        <f ca="1">IFERROR(INDEX(PRN!$B$2:$F$1048576,(MATCH('Procurement Analysis P-M-Q'!$K$2,PRN!$C$2:$C$1048576,0)+$J139-1),MATCH(K$4,PRN!$B$2:$F$2,0)),"")</f>
        <v/>
      </c>
      <c r="L139" s="70" t="str">
        <f ca="1">IFERROR(INDEX(PRN!$B$2:$F$1048576,(MATCH('Procurement Analysis P-M-Q'!$K$2,PRN!$C$2:$C$1048576,0)+$J139-1),MATCH(L$4,PRN!$B$2:$F$2,0)),"")</f>
        <v/>
      </c>
      <c r="M139" s="71" t="str">
        <f ca="1">IFERROR(INDEX(PRN!$B$2:$F$1048576,(MATCH('Procurement Analysis P-M-Q'!$K$2,PRN!$C$2:$C$1048576,0)+$J139-1),MATCH(M$4,PRN!$B$2:$F$2,0)),"")</f>
        <v/>
      </c>
      <c r="O139" s="69" t="str">
        <f ca="1">IF(O138&lt;COUNTIF(PRN!C$4:C$999999,P$2),(O138+1),"")</f>
        <v/>
      </c>
      <c r="P139" s="70" t="str">
        <f ca="1">IFERROR(INDEX(PRN!$B$2:$F$1048576,(MATCH('Procurement Analysis P-M-Q'!$P$2,PRN!$C$2:$C$1048576,0)+$O139-1),MATCH(P$4,PRN!$B$2:$F$2,0)),"")</f>
        <v/>
      </c>
      <c r="Q139" s="70" t="str">
        <f ca="1">IFERROR(INDEX(PRN!$B$2:$F$1048576,(MATCH('Procurement Analysis P-M-Q'!$P$2,PRN!$C$2:$C$1048576,0)+$O139-1),MATCH(Q$4,PRN!$B$2:$F$2,0)),"")</f>
        <v/>
      </c>
      <c r="R139" s="71" t="str">
        <f ca="1">IFERROR(INDEX(PRN!$B$2:$F$1048576,(MATCH('Procurement Analysis P-M-Q'!$P$2,PRN!$C$2:$C$1048576,0)+$O139-1),MATCH(R$4,PRN!$B$2:$F$2,0)),"")</f>
        <v/>
      </c>
      <c r="T139" s="69" t="str">
        <f ca="1">IF(T138&lt;COUNTIF(PRN!H$4:H$999999,U$2),(T138+1),"")</f>
        <v/>
      </c>
      <c r="U139" s="70" t="str">
        <f ca="1">IFERROR(INDEX(PRN!$B$2:$F$1048576,(MATCH('Procurement Analysis P-M-Q'!$U$2,PRN!$C$2:$C$1048576,0)+$T139-1),MATCH(U$4,PRN!$B$2:$F$2,0)),"")</f>
        <v/>
      </c>
      <c r="V139" s="70" t="str">
        <f ca="1">IFERROR(INDEX(PRN!$B$2:$F$1048576,(MATCH('Procurement Analysis P-M-Q'!$U$2,PRN!$C$2:$C$1048576,0)+$T139-1),MATCH(V$4,PRN!$B$2:$F$2,0)),"")</f>
        <v/>
      </c>
      <c r="W139" s="70" t="str">
        <f ca="1">IFERROR(INDEX(PRN!$B$2:$F$1048576,(MATCH('Procurement Analysis P-M-Q'!$U$2,PRN!$C$2:$C$1048576,0)+$T139-1),MATCH(W$4,PRN!$B$2:$F$2,0)),"")</f>
        <v/>
      </c>
    </row>
    <row r="140" spans="5:23" ht="15.75" x14ac:dyDescent="0.25">
      <c r="E140" s="69" t="str">
        <f ca="1">IF(E139&lt;COUNTIF(PRN!C$4:C$999999,F$2),(E139+1),"")</f>
        <v/>
      </c>
      <c r="F140" s="70" t="str">
        <f ca="1">IFERROR(INDEX(PRN!$B$2:$F$1048576,(MATCH('Procurement Analysis P-M-Q'!$F$2,PRN!$C$2:$C$1048576,0)+$E140-1),MATCH(F$4,PRN!$B$2:$F$2,0)),"")</f>
        <v/>
      </c>
      <c r="G140" s="70" t="str">
        <f ca="1">IFERROR(INDEX(PRN!$B$2:$F$1048576,(MATCH('Procurement Analysis P-M-Q'!$F$2,PRN!$C$2:$C$1048576,0)+$E140-1),MATCH(G$4,PRN!$B$2:$F$2,0)),"")</f>
        <v/>
      </c>
      <c r="H140" s="71" t="str">
        <f ca="1">IFERROR(INDEX(PRN!$B$2:$F$1048576,(MATCH('Procurement Analysis P-M-Q'!$F$2,PRN!$C$2:$C$1048576,0)+$E140-1),MATCH(H$4,PRN!$B$2:$F$2,0)),"")</f>
        <v/>
      </c>
      <c r="J140" s="69" t="str">
        <f ca="1">IF(J139&lt;COUNTIF(PRN!C$4:C$999999,K$2),(J139+1),"")</f>
        <v/>
      </c>
      <c r="K140" s="70" t="str">
        <f ca="1">IFERROR(INDEX(PRN!$B$2:$F$1048576,(MATCH('Procurement Analysis P-M-Q'!$K$2,PRN!$C$2:$C$1048576,0)+$J140-1),MATCH(K$4,PRN!$B$2:$F$2,0)),"")</f>
        <v/>
      </c>
      <c r="L140" s="70" t="str">
        <f ca="1">IFERROR(INDEX(PRN!$B$2:$F$1048576,(MATCH('Procurement Analysis P-M-Q'!$K$2,PRN!$C$2:$C$1048576,0)+$J140-1),MATCH(L$4,PRN!$B$2:$F$2,0)),"")</f>
        <v/>
      </c>
      <c r="M140" s="71" t="str">
        <f ca="1">IFERROR(INDEX(PRN!$B$2:$F$1048576,(MATCH('Procurement Analysis P-M-Q'!$K$2,PRN!$C$2:$C$1048576,0)+$J140-1),MATCH(M$4,PRN!$B$2:$F$2,0)),"")</f>
        <v/>
      </c>
      <c r="O140" s="69" t="str">
        <f ca="1">IF(O139&lt;COUNTIF(PRN!C$4:C$999999,P$2),(O139+1),"")</f>
        <v/>
      </c>
      <c r="P140" s="70" t="str">
        <f ca="1">IFERROR(INDEX(PRN!$B$2:$F$1048576,(MATCH('Procurement Analysis P-M-Q'!$P$2,PRN!$C$2:$C$1048576,0)+$O140-1),MATCH(P$4,PRN!$B$2:$F$2,0)),"")</f>
        <v/>
      </c>
      <c r="Q140" s="70" t="str">
        <f ca="1">IFERROR(INDEX(PRN!$B$2:$F$1048576,(MATCH('Procurement Analysis P-M-Q'!$P$2,PRN!$C$2:$C$1048576,0)+$O140-1),MATCH(Q$4,PRN!$B$2:$F$2,0)),"")</f>
        <v/>
      </c>
      <c r="R140" s="71" t="str">
        <f ca="1">IFERROR(INDEX(PRN!$B$2:$F$1048576,(MATCH('Procurement Analysis P-M-Q'!$P$2,PRN!$C$2:$C$1048576,0)+$O140-1),MATCH(R$4,PRN!$B$2:$F$2,0)),"")</f>
        <v/>
      </c>
      <c r="T140" s="69" t="str">
        <f ca="1">IF(T139&lt;COUNTIF(PRN!H$4:H$999999,U$2),(T139+1),"")</f>
        <v/>
      </c>
      <c r="U140" s="70" t="str">
        <f ca="1">IFERROR(INDEX(PRN!$B$2:$F$1048576,(MATCH('Procurement Analysis P-M-Q'!$U$2,PRN!$C$2:$C$1048576,0)+$T140-1),MATCH(U$4,PRN!$B$2:$F$2,0)),"")</f>
        <v/>
      </c>
      <c r="V140" s="70" t="str">
        <f ca="1">IFERROR(INDEX(PRN!$B$2:$F$1048576,(MATCH('Procurement Analysis P-M-Q'!$U$2,PRN!$C$2:$C$1048576,0)+$T140-1),MATCH(V$4,PRN!$B$2:$F$2,0)),"")</f>
        <v/>
      </c>
      <c r="W140" s="70" t="str">
        <f ca="1">IFERROR(INDEX(PRN!$B$2:$F$1048576,(MATCH('Procurement Analysis P-M-Q'!$U$2,PRN!$C$2:$C$1048576,0)+$T140-1),MATCH(W$4,PRN!$B$2:$F$2,0)),"")</f>
        <v/>
      </c>
    </row>
    <row r="141" spans="5:23" ht="15.75" x14ac:dyDescent="0.25">
      <c r="E141" s="69" t="str">
        <f ca="1">IF(E140&lt;COUNTIF(PRN!C$4:C$999999,F$2),(E140+1),"")</f>
        <v/>
      </c>
      <c r="F141" s="70" t="str">
        <f ca="1">IFERROR(INDEX(PRN!$B$2:$F$1048576,(MATCH('Procurement Analysis P-M-Q'!$F$2,PRN!$C$2:$C$1048576,0)+$E141-1),MATCH(F$4,PRN!$B$2:$F$2,0)),"")</f>
        <v/>
      </c>
      <c r="G141" s="70" t="str">
        <f ca="1">IFERROR(INDEX(PRN!$B$2:$F$1048576,(MATCH('Procurement Analysis P-M-Q'!$F$2,PRN!$C$2:$C$1048576,0)+$E141-1),MATCH(G$4,PRN!$B$2:$F$2,0)),"")</f>
        <v/>
      </c>
      <c r="H141" s="71" t="str">
        <f ca="1">IFERROR(INDEX(PRN!$B$2:$F$1048576,(MATCH('Procurement Analysis P-M-Q'!$F$2,PRN!$C$2:$C$1048576,0)+$E141-1),MATCH(H$4,PRN!$B$2:$F$2,0)),"")</f>
        <v/>
      </c>
      <c r="J141" s="69" t="str">
        <f ca="1">IF(J140&lt;COUNTIF(PRN!C$4:C$999999,K$2),(J140+1),"")</f>
        <v/>
      </c>
      <c r="K141" s="70" t="str">
        <f ca="1">IFERROR(INDEX(PRN!$B$2:$F$1048576,(MATCH('Procurement Analysis P-M-Q'!$K$2,PRN!$C$2:$C$1048576,0)+$J141-1),MATCH(K$4,PRN!$B$2:$F$2,0)),"")</f>
        <v/>
      </c>
      <c r="L141" s="70" t="str">
        <f ca="1">IFERROR(INDEX(PRN!$B$2:$F$1048576,(MATCH('Procurement Analysis P-M-Q'!$K$2,PRN!$C$2:$C$1048576,0)+$J141-1),MATCH(L$4,PRN!$B$2:$F$2,0)),"")</f>
        <v/>
      </c>
      <c r="M141" s="71" t="str">
        <f ca="1">IFERROR(INDEX(PRN!$B$2:$F$1048576,(MATCH('Procurement Analysis P-M-Q'!$K$2,PRN!$C$2:$C$1048576,0)+$J141-1),MATCH(M$4,PRN!$B$2:$F$2,0)),"")</f>
        <v/>
      </c>
      <c r="O141" s="69" t="str">
        <f ca="1">IF(O140&lt;COUNTIF(PRN!C$4:C$999999,P$2),(O140+1),"")</f>
        <v/>
      </c>
      <c r="P141" s="70" t="str">
        <f ca="1">IFERROR(INDEX(PRN!$B$2:$F$1048576,(MATCH('Procurement Analysis P-M-Q'!$P$2,PRN!$C$2:$C$1048576,0)+$O141-1),MATCH(P$4,PRN!$B$2:$F$2,0)),"")</f>
        <v/>
      </c>
      <c r="Q141" s="70" t="str">
        <f ca="1">IFERROR(INDEX(PRN!$B$2:$F$1048576,(MATCH('Procurement Analysis P-M-Q'!$P$2,PRN!$C$2:$C$1048576,0)+$O141-1),MATCH(Q$4,PRN!$B$2:$F$2,0)),"")</f>
        <v/>
      </c>
      <c r="R141" s="71" t="str">
        <f ca="1">IFERROR(INDEX(PRN!$B$2:$F$1048576,(MATCH('Procurement Analysis P-M-Q'!$P$2,PRN!$C$2:$C$1048576,0)+$O141-1),MATCH(R$4,PRN!$B$2:$F$2,0)),"")</f>
        <v/>
      </c>
      <c r="T141" s="69" t="str">
        <f ca="1">IF(T140&lt;COUNTIF(PRN!H$4:H$999999,U$2),(T140+1),"")</f>
        <v/>
      </c>
      <c r="U141" s="70" t="str">
        <f ca="1">IFERROR(INDEX(PRN!$B$2:$F$1048576,(MATCH('Procurement Analysis P-M-Q'!$U$2,PRN!$C$2:$C$1048576,0)+$T141-1),MATCH(U$4,PRN!$B$2:$F$2,0)),"")</f>
        <v/>
      </c>
      <c r="V141" s="70" t="str">
        <f ca="1">IFERROR(INDEX(PRN!$B$2:$F$1048576,(MATCH('Procurement Analysis P-M-Q'!$U$2,PRN!$C$2:$C$1048576,0)+$T141-1),MATCH(V$4,PRN!$B$2:$F$2,0)),"")</f>
        <v/>
      </c>
      <c r="W141" s="70" t="str">
        <f ca="1">IFERROR(INDEX(PRN!$B$2:$F$1048576,(MATCH('Procurement Analysis P-M-Q'!$U$2,PRN!$C$2:$C$1048576,0)+$T141-1),MATCH(W$4,PRN!$B$2:$F$2,0)),"")</f>
        <v/>
      </c>
    </row>
    <row r="142" spans="5:23" ht="15.75" x14ac:dyDescent="0.25">
      <c r="E142" s="69" t="str">
        <f ca="1">IF(E141&lt;COUNTIF(PRN!C$4:C$999999,F$2),(E141+1),"")</f>
        <v/>
      </c>
      <c r="F142" s="70" t="str">
        <f ca="1">IFERROR(INDEX(PRN!$B$2:$F$1048576,(MATCH('Procurement Analysis P-M-Q'!$F$2,PRN!$C$2:$C$1048576,0)+$E142-1),MATCH(F$4,PRN!$B$2:$F$2,0)),"")</f>
        <v/>
      </c>
      <c r="G142" s="70" t="str">
        <f ca="1">IFERROR(INDEX(PRN!$B$2:$F$1048576,(MATCH('Procurement Analysis P-M-Q'!$F$2,PRN!$C$2:$C$1048576,0)+$E142-1),MATCH(G$4,PRN!$B$2:$F$2,0)),"")</f>
        <v/>
      </c>
      <c r="H142" s="71" t="str">
        <f ca="1">IFERROR(INDEX(PRN!$B$2:$F$1048576,(MATCH('Procurement Analysis P-M-Q'!$F$2,PRN!$C$2:$C$1048576,0)+$E142-1),MATCH(H$4,PRN!$B$2:$F$2,0)),"")</f>
        <v/>
      </c>
      <c r="J142" s="69" t="str">
        <f ca="1">IF(J141&lt;COUNTIF(PRN!C$4:C$999999,K$2),(J141+1),"")</f>
        <v/>
      </c>
      <c r="K142" s="70" t="str">
        <f ca="1">IFERROR(INDEX(PRN!$B$2:$F$1048576,(MATCH('Procurement Analysis P-M-Q'!$K$2,PRN!$C$2:$C$1048576,0)+$J142-1),MATCH(K$4,PRN!$B$2:$F$2,0)),"")</f>
        <v/>
      </c>
      <c r="L142" s="70" t="str">
        <f ca="1">IFERROR(INDEX(PRN!$B$2:$F$1048576,(MATCH('Procurement Analysis P-M-Q'!$K$2,PRN!$C$2:$C$1048576,0)+$J142-1),MATCH(L$4,PRN!$B$2:$F$2,0)),"")</f>
        <v/>
      </c>
      <c r="M142" s="71" t="str">
        <f ca="1">IFERROR(INDEX(PRN!$B$2:$F$1048576,(MATCH('Procurement Analysis P-M-Q'!$K$2,PRN!$C$2:$C$1048576,0)+$J142-1),MATCH(M$4,PRN!$B$2:$F$2,0)),"")</f>
        <v/>
      </c>
      <c r="O142" s="69" t="str">
        <f ca="1">IF(O141&lt;COUNTIF(PRN!C$4:C$999999,P$2),(O141+1),"")</f>
        <v/>
      </c>
      <c r="P142" s="70" t="str">
        <f ca="1">IFERROR(INDEX(PRN!$B$2:$F$1048576,(MATCH('Procurement Analysis P-M-Q'!$P$2,PRN!$C$2:$C$1048576,0)+$O142-1),MATCH(P$4,PRN!$B$2:$F$2,0)),"")</f>
        <v/>
      </c>
      <c r="Q142" s="70" t="str">
        <f ca="1">IFERROR(INDEX(PRN!$B$2:$F$1048576,(MATCH('Procurement Analysis P-M-Q'!$P$2,PRN!$C$2:$C$1048576,0)+$O142-1),MATCH(Q$4,PRN!$B$2:$F$2,0)),"")</f>
        <v/>
      </c>
      <c r="R142" s="71" t="str">
        <f ca="1">IFERROR(INDEX(PRN!$B$2:$F$1048576,(MATCH('Procurement Analysis P-M-Q'!$P$2,PRN!$C$2:$C$1048576,0)+$O142-1),MATCH(R$4,PRN!$B$2:$F$2,0)),"")</f>
        <v/>
      </c>
      <c r="T142" s="69" t="str">
        <f ca="1">IF(T141&lt;COUNTIF(PRN!H$4:H$999999,U$2),(T141+1),"")</f>
        <v/>
      </c>
      <c r="U142" s="70" t="str">
        <f ca="1">IFERROR(INDEX(PRN!$B$2:$F$1048576,(MATCH('Procurement Analysis P-M-Q'!$U$2,PRN!$C$2:$C$1048576,0)+$T142-1),MATCH(U$4,PRN!$B$2:$F$2,0)),"")</f>
        <v/>
      </c>
      <c r="V142" s="70" t="str">
        <f ca="1">IFERROR(INDEX(PRN!$B$2:$F$1048576,(MATCH('Procurement Analysis P-M-Q'!$U$2,PRN!$C$2:$C$1048576,0)+$T142-1),MATCH(V$4,PRN!$B$2:$F$2,0)),"")</f>
        <v/>
      </c>
      <c r="W142" s="70" t="str">
        <f ca="1">IFERROR(INDEX(PRN!$B$2:$F$1048576,(MATCH('Procurement Analysis P-M-Q'!$U$2,PRN!$C$2:$C$1048576,0)+$T142-1),MATCH(W$4,PRN!$B$2:$F$2,0)),"")</f>
        <v/>
      </c>
    </row>
    <row r="143" spans="5:23" ht="15.75" x14ac:dyDescent="0.25">
      <c r="E143" s="69" t="str">
        <f ca="1">IF(E142&lt;COUNTIF(PRN!C$4:C$999999,F$2),(E142+1),"")</f>
        <v/>
      </c>
      <c r="F143" s="70" t="str">
        <f ca="1">IFERROR(INDEX(PRN!$B$2:$F$1048576,(MATCH('Procurement Analysis P-M-Q'!$F$2,PRN!$C$2:$C$1048576,0)+$E143-1),MATCH(F$4,PRN!$B$2:$F$2,0)),"")</f>
        <v/>
      </c>
      <c r="G143" s="70" t="str">
        <f ca="1">IFERROR(INDEX(PRN!$B$2:$F$1048576,(MATCH('Procurement Analysis P-M-Q'!$F$2,PRN!$C$2:$C$1048576,0)+$E143-1),MATCH(G$4,PRN!$B$2:$F$2,0)),"")</f>
        <v/>
      </c>
      <c r="H143" s="71" t="str">
        <f ca="1">IFERROR(INDEX(PRN!$B$2:$F$1048576,(MATCH('Procurement Analysis P-M-Q'!$F$2,PRN!$C$2:$C$1048576,0)+$E143-1),MATCH(H$4,PRN!$B$2:$F$2,0)),"")</f>
        <v/>
      </c>
      <c r="J143" s="69" t="str">
        <f ca="1">IF(J142&lt;COUNTIF(PRN!C$4:C$999999,K$2),(J142+1),"")</f>
        <v/>
      </c>
      <c r="K143" s="70" t="str">
        <f ca="1">IFERROR(INDEX(PRN!$B$2:$F$1048576,(MATCH('Procurement Analysis P-M-Q'!$K$2,PRN!$C$2:$C$1048576,0)+$J143-1),MATCH(K$4,PRN!$B$2:$F$2,0)),"")</f>
        <v/>
      </c>
      <c r="L143" s="70" t="str">
        <f ca="1">IFERROR(INDEX(PRN!$B$2:$F$1048576,(MATCH('Procurement Analysis P-M-Q'!$K$2,PRN!$C$2:$C$1048576,0)+$J143-1),MATCH(L$4,PRN!$B$2:$F$2,0)),"")</f>
        <v/>
      </c>
      <c r="M143" s="71" t="str">
        <f ca="1">IFERROR(INDEX(PRN!$B$2:$F$1048576,(MATCH('Procurement Analysis P-M-Q'!$K$2,PRN!$C$2:$C$1048576,0)+$J143-1),MATCH(M$4,PRN!$B$2:$F$2,0)),"")</f>
        <v/>
      </c>
      <c r="O143" s="69" t="str">
        <f ca="1">IF(O142&lt;COUNTIF(PRN!C$4:C$999999,P$2),(O142+1),"")</f>
        <v/>
      </c>
      <c r="P143" s="70" t="str">
        <f ca="1">IFERROR(INDEX(PRN!$B$2:$F$1048576,(MATCH('Procurement Analysis P-M-Q'!$P$2,PRN!$C$2:$C$1048576,0)+$O143-1),MATCH(P$4,PRN!$B$2:$F$2,0)),"")</f>
        <v/>
      </c>
      <c r="Q143" s="70" t="str">
        <f ca="1">IFERROR(INDEX(PRN!$B$2:$F$1048576,(MATCH('Procurement Analysis P-M-Q'!$P$2,PRN!$C$2:$C$1048576,0)+$O143-1),MATCH(Q$4,PRN!$B$2:$F$2,0)),"")</f>
        <v/>
      </c>
      <c r="R143" s="71" t="str">
        <f ca="1">IFERROR(INDEX(PRN!$B$2:$F$1048576,(MATCH('Procurement Analysis P-M-Q'!$P$2,PRN!$C$2:$C$1048576,0)+$O143-1),MATCH(R$4,PRN!$B$2:$F$2,0)),"")</f>
        <v/>
      </c>
      <c r="T143" s="69" t="str">
        <f ca="1">IF(T142&lt;COUNTIF(PRN!H$4:H$999999,U$2),(T142+1),"")</f>
        <v/>
      </c>
      <c r="U143" s="70" t="str">
        <f ca="1">IFERROR(INDEX(PRN!$B$2:$F$1048576,(MATCH('Procurement Analysis P-M-Q'!$U$2,PRN!$C$2:$C$1048576,0)+$T143-1),MATCH(U$4,PRN!$B$2:$F$2,0)),"")</f>
        <v/>
      </c>
      <c r="V143" s="70" t="str">
        <f ca="1">IFERROR(INDEX(PRN!$B$2:$F$1048576,(MATCH('Procurement Analysis P-M-Q'!$U$2,PRN!$C$2:$C$1048576,0)+$T143-1),MATCH(V$4,PRN!$B$2:$F$2,0)),"")</f>
        <v/>
      </c>
      <c r="W143" s="70" t="str">
        <f ca="1">IFERROR(INDEX(PRN!$B$2:$F$1048576,(MATCH('Procurement Analysis P-M-Q'!$U$2,PRN!$C$2:$C$1048576,0)+$T143-1),MATCH(W$4,PRN!$B$2:$F$2,0)),"")</f>
        <v/>
      </c>
    </row>
    <row r="144" spans="5:23" ht="15.75" x14ac:dyDescent="0.25">
      <c r="E144" s="69" t="str">
        <f ca="1">IF(E143&lt;COUNTIF(PRN!C$4:C$999999,F$2),(E143+1),"")</f>
        <v/>
      </c>
      <c r="F144" s="70" t="str">
        <f ca="1">IFERROR(INDEX(PRN!$B$2:$F$1048576,(MATCH('Procurement Analysis P-M-Q'!$F$2,PRN!$C$2:$C$1048576,0)+$E144-1),MATCH(F$4,PRN!$B$2:$F$2,0)),"")</f>
        <v/>
      </c>
      <c r="G144" s="70" t="str">
        <f ca="1">IFERROR(INDEX(PRN!$B$2:$F$1048576,(MATCH('Procurement Analysis P-M-Q'!$F$2,PRN!$C$2:$C$1048576,0)+$E144-1),MATCH(G$4,PRN!$B$2:$F$2,0)),"")</f>
        <v/>
      </c>
      <c r="H144" s="71" t="str">
        <f ca="1">IFERROR(INDEX(PRN!$B$2:$F$1048576,(MATCH('Procurement Analysis P-M-Q'!$F$2,PRN!$C$2:$C$1048576,0)+$E144-1),MATCH(H$4,PRN!$B$2:$F$2,0)),"")</f>
        <v/>
      </c>
      <c r="J144" s="69" t="str">
        <f ca="1">IF(J143&lt;COUNTIF(PRN!C$4:C$999999,K$2),(J143+1),"")</f>
        <v/>
      </c>
      <c r="K144" s="70" t="str">
        <f ca="1">IFERROR(INDEX(PRN!$B$2:$F$1048576,(MATCH('Procurement Analysis P-M-Q'!$K$2,PRN!$C$2:$C$1048576,0)+$J144-1),MATCH(K$4,PRN!$B$2:$F$2,0)),"")</f>
        <v/>
      </c>
      <c r="L144" s="70" t="str">
        <f ca="1">IFERROR(INDEX(PRN!$B$2:$F$1048576,(MATCH('Procurement Analysis P-M-Q'!$K$2,PRN!$C$2:$C$1048576,0)+$J144-1),MATCH(L$4,PRN!$B$2:$F$2,0)),"")</f>
        <v/>
      </c>
      <c r="M144" s="71" t="str">
        <f ca="1">IFERROR(INDEX(PRN!$B$2:$F$1048576,(MATCH('Procurement Analysis P-M-Q'!$K$2,PRN!$C$2:$C$1048576,0)+$J144-1),MATCH(M$4,PRN!$B$2:$F$2,0)),"")</f>
        <v/>
      </c>
      <c r="O144" s="69" t="str">
        <f ca="1">IF(O143&lt;COUNTIF(PRN!C$4:C$999999,P$2),(O143+1),"")</f>
        <v/>
      </c>
      <c r="P144" s="70" t="str">
        <f ca="1">IFERROR(INDEX(PRN!$B$2:$F$1048576,(MATCH('Procurement Analysis P-M-Q'!$P$2,PRN!$C$2:$C$1048576,0)+$O144-1),MATCH(P$4,PRN!$B$2:$F$2,0)),"")</f>
        <v/>
      </c>
      <c r="Q144" s="70" t="str">
        <f ca="1">IFERROR(INDEX(PRN!$B$2:$F$1048576,(MATCH('Procurement Analysis P-M-Q'!$P$2,PRN!$C$2:$C$1048576,0)+$O144-1),MATCH(Q$4,PRN!$B$2:$F$2,0)),"")</f>
        <v/>
      </c>
      <c r="R144" s="71" t="str">
        <f ca="1">IFERROR(INDEX(PRN!$B$2:$F$1048576,(MATCH('Procurement Analysis P-M-Q'!$P$2,PRN!$C$2:$C$1048576,0)+$O144-1),MATCH(R$4,PRN!$B$2:$F$2,0)),"")</f>
        <v/>
      </c>
      <c r="T144" s="69" t="str">
        <f ca="1">IF(T143&lt;COUNTIF(PRN!H$4:H$999999,U$2),(T143+1),"")</f>
        <v/>
      </c>
      <c r="U144" s="70" t="str">
        <f ca="1">IFERROR(INDEX(PRN!$B$2:$F$1048576,(MATCH('Procurement Analysis P-M-Q'!$U$2,PRN!$C$2:$C$1048576,0)+$T144-1),MATCH(U$4,PRN!$B$2:$F$2,0)),"")</f>
        <v/>
      </c>
      <c r="V144" s="70" t="str">
        <f ca="1">IFERROR(INDEX(PRN!$B$2:$F$1048576,(MATCH('Procurement Analysis P-M-Q'!$U$2,PRN!$C$2:$C$1048576,0)+$T144-1),MATCH(V$4,PRN!$B$2:$F$2,0)),"")</f>
        <v/>
      </c>
      <c r="W144" s="70" t="str">
        <f ca="1">IFERROR(INDEX(PRN!$B$2:$F$1048576,(MATCH('Procurement Analysis P-M-Q'!$U$2,PRN!$C$2:$C$1048576,0)+$T144-1),MATCH(W$4,PRN!$B$2:$F$2,0)),"")</f>
        <v/>
      </c>
    </row>
    <row r="145" spans="5:23" ht="15.75" x14ac:dyDescent="0.25">
      <c r="E145" s="69" t="str">
        <f ca="1">IF(E144&lt;COUNTIF(PRN!C$4:C$999999,F$2),(E144+1),"")</f>
        <v/>
      </c>
      <c r="F145" s="70" t="str">
        <f ca="1">IFERROR(INDEX(PRN!$B$2:$F$1048576,(MATCH('Procurement Analysis P-M-Q'!$F$2,PRN!$C$2:$C$1048576,0)+$E145-1),MATCH(F$4,PRN!$B$2:$F$2,0)),"")</f>
        <v/>
      </c>
      <c r="G145" s="70" t="str">
        <f ca="1">IFERROR(INDEX(PRN!$B$2:$F$1048576,(MATCH('Procurement Analysis P-M-Q'!$F$2,PRN!$C$2:$C$1048576,0)+$E145-1),MATCH(G$4,PRN!$B$2:$F$2,0)),"")</f>
        <v/>
      </c>
      <c r="H145" s="71" t="str">
        <f ca="1">IFERROR(INDEX(PRN!$B$2:$F$1048576,(MATCH('Procurement Analysis P-M-Q'!$F$2,PRN!$C$2:$C$1048576,0)+$E145-1),MATCH(H$4,PRN!$B$2:$F$2,0)),"")</f>
        <v/>
      </c>
      <c r="J145" s="69" t="str">
        <f ca="1">IF(J144&lt;COUNTIF(PRN!C$4:C$999999,K$2),(J144+1),"")</f>
        <v/>
      </c>
      <c r="K145" s="70" t="str">
        <f ca="1">IFERROR(INDEX(PRN!$B$2:$F$1048576,(MATCH('Procurement Analysis P-M-Q'!$K$2,PRN!$C$2:$C$1048576,0)+$J145-1),MATCH(K$4,PRN!$B$2:$F$2,0)),"")</f>
        <v/>
      </c>
      <c r="L145" s="70" t="str">
        <f ca="1">IFERROR(INDEX(PRN!$B$2:$F$1048576,(MATCH('Procurement Analysis P-M-Q'!$K$2,PRN!$C$2:$C$1048576,0)+$J145-1),MATCH(L$4,PRN!$B$2:$F$2,0)),"")</f>
        <v/>
      </c>
      <c r="M145" s="71" t="str">
        <f ca="1">IFERROR(INDEX(PRN!$B$2:$F$1048576,(MATCH('Procurement Analysis P-M-Q'!$K$2,PRN!$C$2:$C$1048576,0)+$J145-1),MATCH(M$4,PRN!$B$2:$F$2,0)),"")</f>
        <v/>
      </c>
      <c r="O145" s="69" t="str">
        <f ca="1">IF(O144&lt;COUNTIF(PRN!C$4:C$999999,P$2),(O144+1),"")</f>
        <v/>
      </c>
      <c r="P145" s="70" t="str">
        <f ca="1">IFERROR(INDEX(PRN!$B$2:$F$1048576,(MATCH('Procurement Analysis P-M-Q'!$P$2,PRN!$C$2:$C$1048576,0)+$O145-1),MATCH(P$4,PRN!$B$2:$F$2,0)),"")</f>
        <v/>
      </c>
      <c r="Q145" s="70" t="str">
        <f ca="1">IFERROR(INDEX(PRN!$B$2:$F$1048576,(MATCH('Procurement Analysis P-M-Q'!$P$2,PRN!$C$2:$C$1048576,0)+$O145-1),MATCH(Q$4,PRN!$B$2:$F$2,0)),"")</f>
        <v/>
      </c>
      <c r="R145" s="71" t="str">
        <f ca="1">IFERROR(INDEX(PRN!$B$2:$F$1048576,(MATCH('Procurement Analysis P-M-Q'!$P$2,PRN!$C$2:$C$1048576,0)+$O145-1),MATCH(R$4,PRN!$B$2:$F$2,0)),"")</f>
        <v/>
      </c>
      <c r="T145" s="69" t="str">
        <f ca="1">IF(T144&lt;COUNTIF(PRN!H$4:H$999999,U$2),(T144+1),"")</f>
        <v/>
      </c>
      <c r="U145" s="70" t="str">
        <f ca="1">IFERROR(INDEX(PRN!$B$2:$F$1048576,(MATCH('Procurement Analysis P-M-Q'!$U$2,PRN!$C$2:$C$1048576,0)+$T145-1),MATCH(U$4,PRN!$B$2:$F$2,0)),"")</f>
        <v/>
      </c>
      <c r="V145" s="70" t="str">
        <f ca="1">IFERROR(INDEX(PRN!$B$2:$F$1048576,(MATCH('Procurement Analysis P-M-Q'!$U$2,PRN!$C$2:$C$1048576,0)+$T145-1),MATCH(V$4,PRN!$B$2:$F$2,0)),"")</f>
        <v/>
      </c>
      <c r="W145" s="70" t="str">
        <f ca="1">IFERROR(INDEX(PRN!$B$2:$F$1048576,(MATCH('Procurement Analysis P-M-Q'!$U$2,PRN!$C$2:$C$1048576,0)+$T145-1),MATCH(W$4,PRN!$B$2:$F$2,0)),"")</f>
        <v/>
      </c>
    </row>
    <row r="146" spans="5:23" ht="15.75" x14ac:dyDescent="0.25">
      <c r="E146" s="69" t="str">
        <f ca="1">IF(E145&lt;COUNTIF(PRN!C$4:C$999999,F$2),(E145+1),"")</f>
        <v/>
      </c>
      <c r="F146" s="70" t="str">
        <f ca="1">IFERROR(INDEX(PRN!$B$2:$F$1048576,(MATCH('Procurement Analysis P-M-Q'!$F$2,PRN!$C$2:$C$1048576,0)+$E146-1),MATCH(F$4,PRN!$B$2:$F$2,0)),"")</f>
        <v/>
      </c>
      <c r="G146" s="70" t="str">
        <f ca="1">IFERROR(INDEX(PRN!$B$2:$F$1048576,(MATCH('Procurement Analysis P-M-Q'!$F$2,PRN!$C$2:$C$1048576,0)+$E146-1),MATCH(G$4,PRN!$B$2:$F$2,0)),"")</f>
        <v/>
      </c>
      <c r="H146" s="71" t="str">
        <f ca="1">IFERROR(INDEX(PRN!$B$2:$F$1048576,(MATCH('Procurement Analysis P-M-Q'!$F$2,PRN!$C$2:$C$1048576,0)+$E146-1),MATCH(H$4,PRN!$B$2:$F$2,0)),"")</f>
        <v/>
      </c>
      <c r="J146" s="69" t="str">
        <f ca="1">IF(J145&lt;COUNTIF(PRN!C$4:C$999999,K$2),(J145+1),"")</f>
        <v/>
      </c>
      <c r="K146" s="70" t="str">
        <f ca="1">IFERROR(INDEX(PRN!$B$2:$F$1048576,(MATCH('Procurement Analysis P-M-Q'!$K$2,PRN!$C$2:$C$1048576,0)+$J146-1),MATCH(K$4,PRN!$B$2:$F$2,0)),"")</f>
        <v/>
      </c>
      <c r="L146" s="70" t="str">
        <f ca="1">IFERROR(INDEX(PRN!$B$2:$F$1048576,(MATCH('Procurement Analysis P-M-Q'!$K$2,PRN!$C$2:$C$1048576,0)+$J146-1),MATCH(L$4,PRN!$B$2:$F$2,0)),"")</f>
        <v/>
      </c>
      <c r="M146" s="71" t="str">
        <f ca="1">IFERROR(INDEX(PRN!$B$2:$F$1048576,(MATCH('Procurement Analysis P-M-Q'!$K$2,PRN!$C$2:$C$1048576,0)+$J146-1),MATCH(M$4,PRN!$B$2:$F$2,0)),"")</f>
        <v/>
      </c>
      <c r="O146" s="69" t="str">
        <f ca="1">IF(O145&lt;COUNTIF(PRN!C$4:C$999999,P$2),(O145+1),"")</f>
        <v/>
      </c>
      <c r="P146" s="70" t="str">
        <f ca="1">IFERROR(INDEX(PRN!$B$2:$F$1048576,(MATCH('Procurement Analysis P-M-Q'!$P$2,PRN!$C$2:$C$1048576,0)+$O146-1),MATCH(P$4,PRN!$B$2:$F$2,0)),"")</f>
        <v/>
      </c>
      <c r="Q146" s="70" t="str">
        <f ca="1">IFERROR(INDEX(PRN!$B$2:$F$1048576,(MATCH('Procurement Analysis P-M-Q'!$P$2,PRN!$C$2:$C$1048576,0)+$O146-1),MATCH(Q$4,PRN!$B$2:$F$2,0)),"")</f>
        <v/>
      </c>
      <c r="R146" s="71" t="str">
        <f ca="1">IFERROR(INDEX(PRN!$B$2:$F$1048576,(MATCH('Procurement Analysis P-M-Q'!$P$2,PRN!$C$2:$C$1048576,0)+$O146-1),MATCH(R$4,PRN!$B$2:$F$2,0)),"")</f>
        <v/>
      </c>
      <c r="T146" s="69" t="str">
        <f ca="1">IF(T145&lt;COUNTIF(PRN!H$4:H$999999,U$2),(T145+1),"")</f>
        <v/>
      </c>
      <c r="U146" s="70" t="str">
        <f ca="1">IFERROR(INDEX(PRN!$B$2:$F$1048576,(MATCH('Procurement Analysis P-M-Q'!$U$2,PRN!$C$2:$C$1048576,0)+$T146-1),MATCH(U$4,PRN!$B$2:$F$2,0)),"")</f>
        <v/>
      </c>
      <c r="V146" s="70" t="str">
        <f ca="1">IFERROR(INDEX(PRN!$B$2:$F$1048576,(MATCH('Procurement Analysis P-M-Q'!$U$2,PRN!$C$2:$C$1048576,0)+$T146-1),MATCH(V$4,PRN!$B$2:$F$2,0)),"")</f>
        <v/>
      </c>
      <c r="W146" s="70" t="str">
        <f ca="1">IFERROR(INDEX(PRN!$B$2:$F$1048576,(MATCH('Procurement Analysis P-M-Q'!$U$2,PRN!$C$2:$C$1048576,0)+$T146-1),MATCH(W$4,PRN!$B$2:$F$2,0)),"")</f>
        <v/>
      </c>
    </row>
    <row r="147" spans="5:23" ht="15.75" x14ac:dyDescent="0.25">
      <c r="E147" s="69" t="str">
        <f ca="1">IF(E146&lt;COUNTIF(PRN!C$4:C$999999,F$2),(E146+1),"")</f>
        <v/>
      </c>
      <c r="F147" s="70" t="str">
        <f ca="1">IFERROR(INDEX(PRN!$B$2:$F$1048576,(MATCH('Procurement Analysis P-M-Q'!$F$2,PRN!$C$2:$C$1048576,0)+$E147-1),MATCH(F$4,PRN!$B$2:$F$2,0)),"")</f>
        <v/>
      </c>
      <c r="G147" s="70" t="str">
        <f ca="1">IFERROR(INDEX(PRN!$B$2:$F$1048576,(MATCH('Procurement Analysis P-M-Q'!$F$2,PRN!$C$2:$C$1048576,0)+$E147-1),MATCH(G$4,PRN!$B$2:$F$2,0)),"")</f>
        <v/>
      </c>
      <c r="H147" s="71" t="str">
        <f ca="1">IFERROR(INDEX(PRN!$B$2:$F$1048576,(MATCH('Procurement Analysis P-M-Q'!$F$2,PRN!$C$2:$C$1048576,0)+$E147-1),MATCH(H$4,PRN!$B$2:$F$2,0)),"")</f>
        <v/>
      </c>
      <c r="J147" s="69" t="str">
        <f ca="1">IF(J146&lt;COUNTIF(PRN!C$4:C$999999,K$2),(J146+1),"")</f>
        <v/>
      </c>
      <c r="K147" s="70" t="str">
        <f ca="1">IFERROR(INDEX(PRN!$B$2:$F$1048576,(MATCH('Procurement Analysis P-M-Q'!$K$2,PRN!$C$2:$C$1048576,0)+$J147-1),MATCH(K$4,PRN!$B$2:$F$2,0)),"")</f>
        <v/>
      </c>
      <c r="L147" s="70" t="str">
        <f ca="1">IFERROR(INDEX(PRN!$B$2:$F$1048576,(MATCH('Procurement Analysis P-M-Q'!$K$2,PRN!$C$2:$C$1048576,0)+$J147-1),MATCH(L$4,PRN!$B$2:$F$2,0)),"")</f>
        <v/>
      </c>
      <c r="M147" s="71" t="str">
        <f ca="1">IFERROR(INDEX(PRN!$B$2:$F$1048576,(MATCH('Procurement Analysis P-M-Q'!$K$2,PRN!$C$2:$C$1048576,0)+$J147-1),MATCH(M$4,PRN!$B$2:$F$2,0)),"")</f>
        <v/>
      </c>
      <c r="O147" s="69" t="str">
        <f ca="1">IF(O146&lt;COUNTIF(PRN!C$4:C$999999,P$2),(O146+1),"")</f>
        <v/>
      </c>
      <c r="P147" s="70" t="str">
        <f ca="1">IFERROR(INDEX(PRN!$B$2:$F$1048576,(MATCH('Procurement Analysis P-M-Q'!$P$2,PRN!$C$2:$C$1048576,0)+$O147-1),MATCH(P$4,PRN!$B$2:$F$2,0)),"")</f>
        <v/>
      </c>
      <c r="Q147" s="70" t="str">
        <f ca="1">IFERROR(INDEX(PRN!$B$2:$F$1048576,(MATCH('Procurement Analysis P-M-Q'!$P$2,PRN!$C$2:$C$1048576,0)+$O147-1),MATCH(Q$4,PRN!$B$2:$F$2,0)),"")</f>
        <v/>
      </c>
      <c r="R147" s="71" t="str">
        <f ca="1">IFERROR(INDEX(PRN!$B$2:$F$1048576,(MATCH('Procurement Analysis P-M-Q'!$P$2,PRN!$C$2:$C$1048576,0)+$O147-1),MATCH(R$4,PRN!$B$2:$F$2,0)),"")</f>
        <v/>
      </c>
      <c r="T147" s="69" t="str">
        <f ca="1">IF(T146&lt;COUNTIF(PRN!H$4:H$999999,U$2),(T146+1),"")</f>
        <v/>
      </c>
      <c r="U147" s="70" t="str">
        <f ca="1">IFERROR(INDEX(PRN!$B$2:$F$1048576,(MATCH('Procurement Analysis P-M-Q'!$U$2,PRN!$C$2:$C$1048576,0)+$T147-1),MATCH(U$4,PRN!$B$2:$F$2,0)),"")</f>
        <v/>
      </c>
      <c r="V147" s="70" t="str">
        <f ca="1">IFERROR(INDEX(PRN!$B$2:$F$1048576,(MATCH('Procurement Analysis P-M-Q'!$U$2,PRN!$C$2:$C$1048576,0)+$T147-1),MATCH(V$4,PRN!$B$2:$F$2,0)),"")</f>
        <v/>
      </c>
      <c r="W147" s="70" t="str">
        <f ca="1">IFERROR(INDEX(PRN!$B$2:$F$1048576,(MATCH('Procurement Analysis P-M-Q'!$U$2,PRN!$C$2:$C$1048576,0)+$T147-1),MATCH(W$4,PRN!$B$2:$F$2,0)),"")</f>
        <v/>
      </c>
    </row>
    <row r="148" spans="5:23" ht="15.75" x14ac:dyDescent="0.25">
      <c r="E148" s="69" t="str">
        <f ca="1">IF(E147&lt;COUNTIF(PRN!C$4:C$999999,F$2),(E147+1),"")</f>
        <v/>
      </c>
      <c r="F148" s="70" t="str">
        <f ca="1">IFERROR(INDEX(PRN!$B$2:$F$1048576,(MATCH('Procurement Analysis P-M-Q'!$F$2,PRN!$C$2:$C$1048576,0)+$E148-1),MATCH(F$4,PRN!$B$2:$F$2,0)),"")</f>
        <v/>
      </c>
      <c r="G148" s="70" t="str">
        <f ca="1">IFERROR(INDEX(PRN!$B$2:$F$1048576,(MATCH('Procurement Analysis P-M-Q'!$F$2,PRN!$C$2:$C$1048576,0)+$E148-1),MATCH(G$4,PRN!$B$2:$F$2,0)),"")</f>
        <v/>
      </c>
      <c r="H148" s="71" t="str">
        <f ca="1">IFERROR(INDEX(PRN!$B$2:$F$1048576,(MATCH('Procurement Analysis P-M-Q'!$F$2,PRN!$C$2:$C$1048576,0)+$E148-1),MATCH(H$4,PRN!$B$2:$F$2,0)),"")</f>
        <v/>
      </c>
      <c r="J148" s="69" t="str">
        <f ca="1">IF(J147&lt;COUNTIF(PRN!C$4:C$999999,K$2),(J147+1),"")</f>
        <v/>
      </c>
      <c r="K148" s="70" t="str">
        <f ca="1">IFERROR(INDEX(PRN!$B$2:$F$1048576,(MATCH('Procurement Analysis P-M-Q'!$K$2,PRN!$C$2:$C$1048576,0)+$J148-1),MATCH(K$4,PRN!$B$2:$F$2,0)),"")</f>
        <v/>
      </c>
      <c r="L148" s="70" t="str">
        <f ca="1">IFERROR(INDEX(PRN!$B$2:$F$1048576,(MATCH('Procurement Analysis P-M-Q'!$K$2,PRN!$C$2:$C$1048576,0)+$J148-1),MATCH(L$4,PRN!$B$2:$F$2,0)),"")</f>
        <v/>
      </c>
      <c r="M148" s="71" t="str">
        <f ca="1">IFERROR(INDEX(PRN!$B$2:$F$1048576,(MATCH('Procurement Analysis P-M-Q'!$K$2,PRN!$C$2:$C$1048576,0)+$J148-1),MATCH(M$4,PRN!$B$2:$F$2,0)),"")</f>
        <v/>
      </c>
      <c r="O148" s="69" t="str">
        <f ca="1">IF(O147&lt;COUNTIF(PRN!C$4:C$999999,P$2),(O147+1),"")</f>
        <v/>
      </c>
      <c r="P148" s="70" t="str">
        <f ca="1">IFERROR(INDEX(PRN!$B$2:$F$1048576,(MATCH('Procurement Analysis P-M-Q'!$P$2,PRN!$C$2:$C$1048576,0)+$O148-1),MATCH(P$4,PRN!$B$2:$F$2,0)),"")</f>
        <v/>
      </c>
      <c r="Q148" s="70" t="str">
        <f ca="1">IFERROR(INDEX(PRN!$B$2:$F$1048576,(MATCH('Procurement Analysis P-M-Q'!$P$2,PRN!$C$2:$C$1048576,0)+$O148-1),MATCH(Q$4,PRN!$B$2:$F$2,0)),"")</f>
        <v/>
      </c>
      <c r="R148" s="71" t="str">
        <f ca="1">IFERROR(INDEX(PRN!$B$2:$F$1048576,(MATCH('Procurement Analysis P-M-Q'!$P$2,PRN!$C$2:$C$1048576,0)+$O148-1),MATCH(R$4,PRN!$B$2:$F$2,0)),"")</f>
        <v/>
      </c>
      <c r="T148" s="69" t="str">
        <f ca="1">IF(T147&lt;COUNTIF(PRN!H$4:H$999999,U$2),(T147+1),"")</f>
        <v/>
      </c>
      <c r="U148" s="70" t="str">
        <f ca="1">IFERROR(INDEX(PRN!$B$2:$F$1048576,(MATCH('Procurement Analysis P-M-Q'!$U$2,PRN!$C$2:$C$1048576,0)+$T148-1),MATCH(U$4,PRN!$B$2:$F$2,0)),"")</f>
        <v/>
      </c>
      <c r="V148" s="70" t="str">
        <f ca="1">IFERROR(INDEX(PRN!$B$2:$F$1048576,(MATCH('Procurement Analysis P-M-Q'!$U$2,PRN!$C$2:$C$1048576,0)+$T148-1),MATCH(V$4,PRN!$B$2:$F$2,0)),"")</f>
        <v/>
      </c>
      <c r="W148" s="70" t="str">
        <f ca="1">IFERROR(INDEX(PRN!$B$2:$F$1048576,(MATCH('Procurement Analysis P-M-Q'!$U$2,PRN!$C$2:$C$1048576,0)+$T148-1),MATCH(W$4,PRN!$B$2:$F$2,0)),"")</f>
        <v/>
      </c>
    </row>
    <row r="149" spans="5:23" ht="15.75" x14ac:dyDescent="0.25">
      <c r="E149" s="69" t="str">
        <f ca="1">IF(E148&lt;COUNTIF(PRN!C$4:C$999999,F$2),(E148+1),"")</f>
        <v/>
      </c>
      <c r="F149" s="70" t="str">
        <f ca="1">IFERROR(INDEX(PRN!$B$2:$F$1048576,(MATCH('Procurement Analysis P-M-Q'!$F$2,PRN!$C$2:$C$1048576,0)+$E149-1),MATCH(F$4,PRN!$B$2:$F$2,0)),"")</f>
        <v/>
      </c>
      <c r="G149" s="70" t="str">
        <f ca="1">IFERROR(INDEX(PRN!$B$2:$F$1048576,(MATCH('Procurement Analysis P-M-Q'!$F$2,PRN!$C$2:$C$1048576,0)+$E149-1),MATCH(G$4,PRN!$B$2:$F$2,0)),"")</f>
        <v/>
      </c>
      <c r="H149" s="71" t="str">
        <f ca="1">IFERROR(INDEX(PRN!$B$2:$F$1048576,(MATCH('Procurement Analysis P-M-Q'!$F$2,PRN!$C$2:$C$1048576,0)+$E149-1),MATCH(H$4,PRN!$B$2:$F$2,0)),"")</f>
        <v/>
      </c>
      <c r="J149" s="69" t="str">
        <f ca="1">IF(J148&lt;COUNTIF(PRN!C$4:C$999999,K$2),(J148+1),"")</f>
        <v/>
      </c>
      <c r="K149" s="70" t="str">
        <f ca="1">IFERROR(INDEX(PRN!$B$2:$F$1048576,(MATCH('Procurement Analysis P-M-Q'!$K$2,PRN!$C$2:$C$1048576,0)+$J149-1),MATCH(K$4,PRN!$B$2:$F$2,0)),"")</f>
        <v/>
      </c>
      <c r="L149" s="70" t="str">
        <f ca="1">IFERROR(INDEX(PRN!$B$2:$F$1048576,(MATCH('Procurement Analysis P-M-Q'!$K$2,PRN!$C$2:$C$1048576,0)+$J149-1),MATCH(L$4,PRN!$B$2:$F$2,0)),"")</f>
        <v/>
      </c>
      <c r="M149" s="71" t="str">
        <f ca="1">IFERROR(INDEX(PRN!$B$2:$F$1048576,(MATCH('Procurement Analysis P-M-Q'!$K$2,PRN!$C$2:$C$1048576,0)+$J149-1),MATCH(M$4,PRN!$B$2:$F$2,0)),"")</f>
        <v/>
      </c>
      <c r="O149" s="69" t="str">
        <f ca="1">IF(O148&lt;COUNTIF(PRN!C$4:C$999999,P$2),(O148+1),"")</f>
        <v/>
      </c>
      <c r="P149" s="70" t="str">
        <f ca="1">IFERROR(INDEX(PRN!$B$2:$F$1048576,(MATCH('Procurement Analysis P-M-Q'!$P$2,PRN!$C$2:$C$1048576,0)+$O149-1),MATCH(P$4,PRN!$B$2:$F$2,0)),"")</f>
        <v/>
      </c>
      <c r="Q149" s="70" t="str">
        <f ca="1">IFERROR(INDEX(PRN!$B$2:$F$1048576,(MATCH('Procurement Analysis P-M-Q'!$P$2,PRN!$C$2:$C$1048576,0)+$O149-1),MATCH(Q$4,PRN!$B$2:$F$2,0)),"")</f>
        <v/>
      </c>
      <c r="R149" s="71" t="str">
        <f ca="1">IFERROR(INDEX(PRN!$B$2:$F$1048576,(MATCH('Procurement Analysis P-M-Q'!$P$2,PRN!$C$2:$C$1048576,0)+$O149-1),MATCH(R$4,PRN!$B$2:$F$2,0)),"")</f>
        <v/>
      </c>
      <c r="T149" s="69" t="str">
        <f ca="1">IF(T148&lt;COUNTIF(PRN!H$4:H$999999,U$2),(T148+1),"")</f>
        <v/>
      </c>
      <c r="U149" s="70" t="str">
        <f ca="1">IFERROR(INDEX(PRN!$B$2:$F$1048576,(MATCH('Procurement Analysis P-M-Q'!$U$2,PRN!$C$2:$C$1048576,0)+$T149-1),MATCH(U$4,PRN!$B$2:$F$2,0)),"")</f>
        <v/>
      </c>
      <c r="V149" s="70" t="str">
        <f ca="1">IFERROR(INDEX(PRN!$B$2:$F$1048576,(MATCH('Procurement Analysis P-M-Q'!$U$2,PRN!$C$2:$C$1048576,0)+$T149-1),MATCH(V$4,PRN!$B$2:$F$2,0)),"")</f>
        <v/>
      </c>
      <c r="W149" s="70" t="str">
        <f ca="1">IFERROR(INDEX(PRN!$B$2:$F$1048576,(MATCH('Procurement Analysis P-M-Q'!$U$2,PRN!$C$2:$C$1048576,0)+$T149-1),MATCH(W$4,PRN!$B$2:$F$2,0)),"")</f>
        <v/>
      </c>
    </row>
    <row r="150" spans="5:23" ht="15.75" x14ac:dyDescent="0.25">
      <c r="E150" s="69" t="str">
        <f ca="1">IF(E149&lt;COUNTIF(PRN!C$4:C$999999,F$2),(E149+1),"")</f>
        <v/>
      </c>
      <c r="F150" s="70" t="str">
        <f ca="1">IFERROR(INDEX(PRN!$B$2:$F$1048576,(MATCH('Procurement Analysis P-M-Q'!$F$2,PRN!$C$2:$C$1048576,0)+$E150-1),MATCH(F$4,PRN!$B$2:$F$2,0)),"")</f>
        <v/>
      </c>
      <c r="G150" s="70" t="str">
        <f ca="1">IFERROR(INDEX(PRN!$B$2:$F$1048576,(MATCH('Procurement Analysis P-M-Q'!$F$2,PRN!$C$2:$C$1048576,0)+$E150-1),MATCH(G$4,PRN!$B$2:$F$2,0)),"")</f>
        <v/>
      </c>
      <c r="H150" s="71" t="str">
        <f ca="1">IFERROR(INDEX(PRN!$B$2:$F$1048576,(MATCH('Procurement Analysis P-M-Q'!$F$2,PRN!$C$2:$C$1048576,0)+$E150-1),MATCH(H$4,PRN!$B$2:$F$2,0)),"")</f>
        <v/>
      </c>
      <c r="J150" s="69" t="str">
        <f ca="1">IF(J149&lt;COUNTIF(PRN!C$4:C$999999,K$2),(J149+1),"")</f>
        <v/>
      </c>
      <c r="K150" s="70" t="str">
        <f ca="1">IFERROR(INDEX(PRN!$B$2:$F$1048576,(MATCH('Procurement Analysis P-M-Q'!$K$2,PRN!$C$2:$C$1048576,0)+$J150-1),MATCH(K$4,PRN!$B$2:$F$2,0)),"")</f>
        <v/>
      </c>
      <c r="L150" s="70" t="str">
        <f ca="1">IFERROR(INDEX(PRN!$B$2:$F$1048576,(MATCH('Procurement Analysis P-M-Q'!$K$2,PRN!$C$2:$C$1048576,0)+$J150-1),MATCH(L$4,PRN!$B$2:$F$2,0)),"")</f>
        <v/>
      </c>
      <c r="M150" s="71" t="str">
        <f ca="1">IFERROR(INDEX(PRN!$B$2:$F$1048576,(MATCH('Procurement Analysis P-M-Q'!$K$2,PRN!$C$2:$C$1048576,0)+$J150-1),MATCH(M$4,PRN!$B$2:$F$2,0)),"")</f>
        <v/>
      </c>
      <c r="O150" s="69" t="str">
        <f ca="1">IF(O149&lt;COUNTIF(PRN!C$4:C$999999,P$2),(O149+1),"")</f>
        <v/>
      </c>
      <c r="P150" s="70" t="str">
        <f ca="1">IFERROR(INDEX(PRN!$B$2:$F$1048576,(MATCH('Procurement Analysis P-M-Q'!$P$2,PRN!$C$2:$C$1048576,0)+$O150-1),MATCH(P$4,PRN!$B$2:$F$2,0)),"")</f>
        <v/>
      </c>
      <c r="Q150" s="70" t="str">
        <f ca="1">IFERROR(INDEX(PRN!$B$2:$F$1048576,(MATCH('Procurement Analysis P-M-Q'!$P$2,PRN!$C$2:$C$1048576,0)+$O150-1),MATCH(Q$4,PRN!$B$2:$F$2,0)),"")</f>
        <v/>
      </c>
      <c r="R150" s="71" t="str">
        <f ca="1">IFERROR(INDEX(PRN!$B$2:$F$1048576,(MATCH('Procurement Analysis P-M-Q'!$P$2,PRN!$C$2:$C$1048576,0)+$O150-1),MATCH(R$4,PRN!$B$2:$F$2,0)),"")</f>
        <v/>
      </c>
      <c r="T150" s="69" t="str">
        <f ca="1">IF(T149&lt;COUNTIF(PRN!H$4:H$999999,U$2),(T149+1),"")</f>
        <v/>
      </c>
      <c r="U150" s="70" t="str">
        <f ca="1">IFERROR(INDEX(PRN!$B$2:$F$1048576,(MATCH('Procurement Analysis P-M-Q'!$U$2,PRN!$C$2:$C$1048576,0)+$T150-1),MATCH(U$4,PRN!$B$2:$F$2,0)),"")</f>
        <v/>
      </c>
      <c r="V150" s="70" t="str">
        <f ca="1">IFERROR(INDEX(PRN!$B$2:$F$1048576,(MATCH('Procurement Analysis P-M-Q'!$U$2,PRN!$C$2:$C$1048576,0)+$T150-1),MATCH(V$4,PRN!$B$2:$F$2,0)),"")</f>
        <v/>
      </c>
      <c r="W150" s="70" t="str">
        <f ca="1">IFERROR(INDEX(PRN!$B$2:$F$1048576,(MATCH('Procurement Analysis P-M-Q'!$U$2,PRN!$C$2:$C$1048576,0)+$T150-1),MATCH(W$4,PRN!$B$2:$F$2,0)),"")</f>
        <v/>
      </c>
    </row>
    <row r="151" spans="5:23" ht="15.75" x14ac:dyDescent="0.25">
      <c r="E151" s="69" t="str">
        <f ca="1">IF(E150&lt;COUNTIF(PRN!C$4:C$999999,F$2),(E150+1),"")</f>
        <v/>
      </c>
      <c r="F151" s="70" t="str">
        <f ca="1">IFERROR(INDEX(PRN!$B$2:$F$1048576,(MATCH('Procurement Analysis P-M-Q'!$F$2,PRN!$C$2:$C$1048576,0)+$E151-1),MATCH(F$4,PRN!$B$2:$F$2,0)),"")</f>
        <v/>
      </c>
      <c r="G151" s="70" t="str">
        <f ca="1">IFERROR(INDEX(PRN!$B$2:$F$1048576,(MATCH('Procurement Analysis P-M-Q'!$F$2,PRN!$C$2:$C$1048576,0)+$E151-1),MATCH(G$4,PRN!$B$2:$F$2,0)),"")</f>
        <v/>
      </c>
      <c r="H151" s="71" t="str">
        <f ca="1">IFERROR(INDEX(PRN!$B$2:$F$1048576,(MATCH('Procurement Analysis P-M-Q'!$F$2,PRN!$C$2:$C$1048576,0)+$E151-1),MATCH(H$4,PRN!$B$2:$F$2,0)),"")</f>
        <v/>
      </c>
      <c r="J151" s="69" t="str">
        <f ca="1">IF(J150&lt;COUNTIF(PRN!C$4:C$999999,K$2),(J150+1),"")</f>
        <v/>
      </c>
      <c r="K151" s="70" t="str">
        <f ca="1">IFERROR(INDEX(PRN!$B$2:$F$1048576,(MATCH('Procurement Analysis P-M-Q'!$K$2,PRN!$C$2:$C$1048576,0)+$J151-1),MATCH(K$4,PRN!$B$2:$F$2,0)),"")</f>
        <v/>
      </c>
      <c r="L151" s="70" t="str">
        <f ca="1">IFERROR(INDEX(PRN!$B$2:$F$1048576,(MATCH('Procurement Analysis P-M-Q'!$K$2,PRN!$C$2:$C$1048576,0)+$J151-1),MATCH(L$4,PRN!$B$2:$F$2,0)),"")</f>
        <v/>
      </c>
      <c r="M151" s="71" t="str">
        <f ca="1">IFERROR(INDEX(PRN!$B$2:$F$1048576,(MATCH('Procurement Analysis P-M-Q'!$K$2,PRN!$C$2:$C$1048576,0)+$J151-1),MATCH(M$4,PRN!$B$2:$F$2,0)),"")</f>
        <v/>
      </c>
      <c r="O151" s="69" t="str">
        <f ca="1">IF(O150&lt;COUNTIF(PRN!C$4:C$999999,P$2),(O150+1),"")</f>
        <v/>
      </c>
      <c r="P151" s="70" t="str">
        <f ca="1">IFERROR(INDEX(PRN!$B$2:$F$1048576,(MATCH('Procurement Analysis P-M-Q'!$P$2,PRN!$C$2:$C$1048576,0)+$O151-1),MATCH(P$4,PRN!$B$2:$F$2,0)),"")</f>
        <v/>
      </c>
      <c r="Q151" s="70" t="str">
        <f ca="1">IFERROR(INDEX(PRN!$B$2:$F$1048576,(MATCH('Procurement Analysis P-M-Q'!$P$2,PRN!$C$2:$C$1048576,0)+$O151-1),MATCH(Q$4,PRN!$B$2:$F$2,0)),"")</f>
        <v/>
      </c>
      <c r="R151" s="71" t="str">
        <f ca="1">IFERROR(INDEX(PRN!$B$2:$F$1048576,(MATCH('Procurement Analysis P-M-Q'!$P$2,PRN!$C$2:$C$1048576,0)+$O151-1),MATCH(R$4,PRN!$B$2:$F$2,0)),"")</f>
        <v/>
      </c>
      <c r="T151" s="69" t="str">
        <f ca="1">IF(T150&lt;COUNTIF(PRN!H$4:H$999999,U$2),(T150+1),"")</f>
        <v/>
      </c>
      <c r="U151" s="70" t="str">
        <f ca="1">IFERROR(INDEX(PRN!$B$2:$F$1048576,(MATCH('Procurement Analysis P-M-Q'!$U$2,PRN!$C$2:$C$1048576,0)+$T151-1),MATCH(U$4,PRN!$B$2:$F$2,0)),"")</f>
        <v/>
      </c>
      <c r="V151" s="70" t="str">
        <f ca="1">IFERROR(INDEX(PRN!$B$2:$F$1048576,(MATCH('Procurement Analysis P-M-Q'!$U$2,PRN!$C$2:$C$1048576,0)+$T151-1),MATCH(V$4,PRN!$B$2:$F$2,0)),"")</f>
        <v/>
      </c>
      <c r="W151" s="70" t="str">
        <f ca="1">IFERROR(INDEX(PRN!$B$2:$F$1048576,(MATCH('Procurement Analysis P-M-Q'!$U$2,PRN!$C$2:$C$1048576,0)+$T151-1),MATCH(W$4,PRN!$B$2:$F$2,0)),"")</f>
        <v/>
      </c>
    </row>
    <row r="152" spans="5:23" ht="15.75" x14ac:dyDescent="0.25">
      <c r="E152" s="69" t="str">
        <f ca="1">IF(E151&lt;COUNTIF(PRN!C$4:C$999999,F$2),(E151+1),"")</f>
        <v/>
      </c>
      <c r="F152" s="70" t="str">
        <f ca="1">IFERROR(INDEX(PRN!$B$2:$F$1048576,(MATCH('Procurement Analysis P-M-Q'!$F$2,PRN!$C$2:$C$1048576,0)+$E152-1),MATCH(F$4,PRN!$B$2:$F$2,0)),"")</f>
        <v/>
      </c>
      <c r="G152" s="70" t="str">
        <f ca="1">IFERROR(INDEX(PRN!$B$2:$F$1048576,(MATCH('Procurement Analysis P-M-Q'!$F$2,PRN!$C$2:$C$1048576,0)+$E152-1),MATCH(G$4,PRN!$B$2:$F$2,0)),"")</f>
        <v/>
      </c>
      <c r="H152" s="71" t="str">
        <f ca="1">IFERROR(INDEX(PRN!$B$2:$F$1048576,(MATCH('Procurement Analysis P-M-Q'!$F$2,PRN!$C$2:$C$1048576,0)+$E152-1),MATCH(H$4,PRN!$B$2:$F$2,0)),"")</f>
        <v/>
      </c>
      <c r="J152" s="69" t="str">
        <f ca="1">IF(J151&lt;COUNTIF(PRN!C$4:C$999999,K$2),(J151+1),"")</f>
        <v/>
      </c>
      <c r="K152" s="70" t="str">
        <f ca="1">IFERROR(INDEX(PRN!$B$2:$F$1048576,(MATCH('Procurement Analysis P-M-Q'!$K$2,PRN!$C$2:$C$1048576,0)+$J152-1),MATCH(K$4,PRN!$B$2:$F$2,0)),"")</f>
        <v/>
      </c>
      <c r="L152" s="70" t="str">
        <f ca="1">IFERROR(INDEX(PRN!$B$2:$F$1048576,(MATCH('Procurement Analysis P-M-Q'!$K$2,PRN!$C$2:$C$1048576,0)+$J152-1),MATCH(L$4,PRN!$B$2:$F$2,0)),"")</f>
        <v/>
      </c>
      <c r="M152" s="71" t="str">
        <f ca="1">IFERROR(INDEX(PRN!$B$2:$F$1048576,(MATCH('Procurement Analysis P-M-Q'!$K$2,PRN!$C$2:$C$1048576,0)+$J152-1),MATCH(M$4,PRN!$B$2:$F$2,0)),"")</f>
        <v/>
      </c>
      <c r="O152" s="69" t="str">
        <f ca="1">IF(O151&lt;COUNTIF(PRN!C$4:C$999999,P$2),(O151+1),"")</f>
        <v/>
      </c>
      <c r="P152" s="70" t="str">
        <f ca="1">IFERROR(INDEX(PRN!$B$2:$F$1048576,(MATCH('Procurement Analysis P-M-Q'!$P$2,PRN!$C$2:$C$1048576,0)+$O152-1),MATCH(P$4,PRN!$B$2:$F$2,0)),"")</f>
        <v/>
      </c>
      <c r="Q152" s="70" t="str">
        <f ca="1">IFERROR(INDEX(PRN!$B$2:$F$1048576,(MATCH('Procurement Analysis P-M-Q'!$P$2,PRN!$C$2:$C$1048576,0)+$O152-1),MATCH(Q$4,PRN!$B$2:$F$2,0)),"")</f>
        <v/>
      </c>
      <c r="R152" s="71" t="str">
        <f ca="1">IFERROR(INDEX(PRN!$B$2:$F$1048576,(MATCH('Procurement Analysis P-M-Q'!$P$2,PRN!$C$2:$C$1048576,0)+$O152-1),MATCH(R$4,PRN!$B$2:$F$2,0)),"")</f>
        <v/>
      </c>
      <c r="T152" s="69" t="str">
        <f ca="1">IF(T151&lt;COUNTIF(PRN!H$4:H$999999,U$2),(T151+1),"")</f>
        <v/>
      </c>
      <c r="U152" s="70" t="str">
        <f ca="1">IFERROR(INDEX(PRN!$B$2:$F$1048576,(MATCH('Procurement Analysis P-M-Q'!$U$2,PRN!$C$2:$C$1048576,0)+$T152-1),MATCH(U$4,PRN!$B$2:$F$2,0)),"")</f>
        <v/>
      </c>
      <c r="V152" s="70" t="str">
        <f ca="1">IFERROR(INDEX(PRN!$B$2:$F$1048576,(MATCH('Procurement Analysis P-M-Q'!$U$2,PRN!$C$2:$C$1048576,0)+$T152-1),MATCH(V$4,PRN!$B$2:$F$2,0)),"")</f>
        <v/>
      </c>
      <c r="W152" s="70" t="str">
        <f ca="1">IFERROR(INDEX(PRN!$B$2:$F$1048576,(MATCH('Procurement Analysis P-M-Q'!$U$2,PRN!$C$2:$C$1048576,0)+$T152-1),MATCH(W$4,PRN!$B$2:$F$2,0)),"")</f>
        <v/>
      </c>
    </row>
    <row r="153" spans="5:23" ht="15.75" x14ac:dyDescent="0.25">
      <c r="E153" s="69" t="str">
        <f ca="1">IF(E152&lt;COUNTIF(PRN!C$4:C$999999,F$2),(E152+1),"")</f>
        <v/>
      </c>
      <c r="F153" s="70" t="str">
        <f ca="1">IFERROR(INDEX(PRN!$B$2:$F$1048576,(MATCH('Procurement Analysis P-M-Q'!$F$2,PRN!$C$2:$C$1048576,0)+$E153-1),MATCH(F$4,PRN!$B$2:$F$2,0)),"")</f>
        <v/>
      </c>
      <c r="G153" s="70" t="str">
        <f ca="1">IFERROR(INDEX(PRN!$B$2:$F$1048576,(MATCH('Procurement Analysis P-M-Q'!$F$2,PRN!$C$2:$C$1048576,0)+$E153-1),MATCH(G$4,PRN!$B$2:$F$2,0)),"")</f>
        <v/>
      </c>
      <c r="H153" s="71" t="str">
        <f ca="1">IFERROR(INDEX(PRN!$B$2:$F$1048576,(MATCH('Procurement Analysis P-M-Q'!$F$2,PRN!$C$2:$C$1048576,0)+$E153-1),MATCH(H$4,PRN!$B$2:$F$2,0)),"")</f>
        <v/>
      </c>
      <c r="J153" s="69" t="str">
        <f ca="1">IF(J152&lt;COUNTIF(PRN!C$4:C$999999,K$2),(J152+1),"")</f>
        <v/>
      </c>
      <c r="K153" s="70" t="str">
        <f ca="1">IFERROR(INDEX(PRN!$B$2:$F$1048576,(MATCH('Procurement Analysis P-M-Q'!$K$2,PRN!$C$2:$C$1048576,0)+$J153-1),MATCH(K$4,PRN!$B$2:$F$2,0)),"")</f>
        <v/>
      </c>
      <c r="L153" s="70" t="str">
        <f ca="1">IFERROR(INDEX(PRN!$B$2:$F$1048576,(MATCH('Procurement Analysis P-M-Q'!$K$2,PRN!$C$2:$C$1048576,0)+$J153-1),MATCH(L$4,PRN!$B$2:$F$2,0)),"")</f>
        <v/>
      </c>
      <c r="M153" s="71" t="str">
        <f ca="1">IFERROR(INDEX(PRN!$B$2:$F$1048576,(MATCH('Procurement Analysis P-M-Q'!$K$2,PRN!$C$2:$C$1048576,0)+$J153-1),MATCH(M$4,PRN!$B$2:$F$2,0)),"")</f>
        <v/>
      </c>
      <c r="O153" s="69" t="str">
        <f ca="1">IF(O152&lt;COUNTIF(PRN!C$4:C$999999,P$2),(O152+1),"")</f>
        <v/>
      </c>
      <c r="P153" s="70" t="str">
        <f ca="1">IFERROR(INDEX(PRN!$B$2:$F$1048576,(MATCH('Procurement Analysis P-M-Q'!$P$2,PRN!$C$2:$C$1048576,0)+$O153-1),MATCH(P$4,PRN!$B$2:$F$2,0)),"")</f>
        <v/>
      </c>
      <c r="Q153" s="70" t="str">
        <f ca="1">IFERROR(INDEX(PRN!$B$2:$F$1048576,(MATCH('Procurement Analysis P-M-Q'!$P$2,PRN!$C$2:$C$1048576,0)+$O153-1),MATCH(Q$4,PRN!$B$2:$F$2,0)),"")</f>
        <v/>
      </c>
      <c r="R153" s="71" t="str">
        <f ca="1">IFERROR(INDEX(PRN!$B$2:$F$1048576,(MATCH('Procurement Analysis P-M-Q'!$P$2,PRN!$C$2:$C$1048576,0)+$O153-1),MATCH(R$4,PRN!$B$2:$F$2,0)),"")</f>
        <v/>
      </c>
      <c r="T153" s="69" t="str">
        <f ca="1">IF(T152&lt;COUNTIF(PRN!H$4:H$999999,U$2),(T152+1),"")</f>
        <v/>
      </c>
      <c r="U153" s="70" t="str">
        <f ca="1">IFERROR(INDEX(PRN!$B$2:$F$1048576,(MATCH('Procurement Analysis P-M-Q'!$U$2,PRN!$C$2:$C$1048576,0)+$T153-1),MATCH(U$4,PRN!$B$2:$F$2,0)),"")</f>
        <v/>
      </c>
      <c r="V153" s="70" t="str">
        <f ca="1">IFERROR(INDEX(PRN!$B$2:$F$1048576,(MATCH('Procurement Analysis P-M-Q'!$U$2,PRN!$C$2:$C$1048576,0)+$T153-1),MATCH(V$4,PRN!$B$2:$F$2,0)),"")</f>
        <v/>
      </c>
      <c r="W153" s="70" t="str">
        <f ca="1">IFERROR(INDEX(PRN!$B$2:$F$1048576,(MATCH('Procurement Analysis P-M-Q'!$U$2,PRN!$C$2:$C$1048576,0)+$T153-1),MATCH(W$4,PRN!$B$2:$F$2,0)),"")</f>
        <v/>
      </c>
    </row>
    <row r="154" spans="5:23" ht="15.75" x14ac:dyDescent="0.25">
      <c r="E154" s="69" t="str">
        <f ca="1">IF(E153&lt;COUNTIF(PRN!C$4:C$999999,F$2),(E153+1),"")</f>
        <v/>
      </c>
      <c r="F154" s="70" t="str">
        <f ca="1">IFERROR(INDEX(PRN!$B$2:$F$1048576,(MATCH('Procurement Analysis P-M-Q'!$F$2,PRN!$C$2:$C$1048576,0)+$E154-1),MATCH(F$4,PRN!$B$2:$F$2,0)),"")</f>
        <v/>
      </c>
      <c r="G154" s="70" t="str">
        <f ca="1">IFERROR(INDEX(PRN!$B$2:$F$1048576,(MATCH('Procurement Analysis P-M-Q'!$F$2,PRN!$C$2:$C$1048576,0)+$E154-1),MATCH(G$4,PRN!$B$2:$F$2,0)),"")</f>
        <v/>
      </c>
      <c r="H154" s="71" t="str">
        <f ca="1">IFERROR(INDEX(PRN!$B$2:$F$1048576,(MATCH('Procurement Analysis P-M-Q'!$F$2,PRN!$C$2:$C$1048576,0)+$E154-1),MATCH(H$4,PRN!$B$2:$F$2,0)),"")</f>
        <v/>
      </c>
      <c r="J154" s="69" t="str">
        <f ca="1">IF(J153&lt;COUNTIF(PRN!C$4:C$999999,K$2),(J153+1),"")</f>
        <v/>
      </c>
      <c r="K154" s="70" t="str">
        <f ca="1">IFERROR(INDEX(PRN!$B$2:$F$1048576,(MATCH('Procurement Analysis P-M-Q'!$K$2,PRN!$C$2:$C$1048576,0)+$J154-1),MATCH(K$4,PRN!$B$2:$F$2,0)),"")</f>
        <v/>
      </c>
      <c r="L154" s="70" t="str">
        <f ca="1">IFERROR(INDEX(PRN!$B$2:$F$1048576,(MATCH('Procurement Analysis P-M-Q'!$K$2,PRN!$C$2:$C$1048576,0)+$J154-1),MATCH(L$4,PRN!$B$2:$F$2,0)),"")</f>
        <v/>
      </c>
      <c r="M154" s="71" t="str">
        <f ca="1">IFERROR(INDEX(PRN!$B$2:$F$1048576,(MATCH('Procurement Analysis P-M-Q'!$K$2,PRN!$C$2:$C$1048576,0)+$J154-1),MATCH(M$4,PRN!$B$2:$F$2,0)),"")</f>
        <v/>
      </c>
      <c r="O154" s="69" t="str">
        <f ca="1">IF(O153&lt;COUNTIF(PRN!C$4:C$999999,P$2),(O153+1),"")</f>
        <v/>
      </c>
      <c r="P154" s="70" t="str">
        <f ca="1">IFERROR(INDEX(PRN!$B$2:$F$1048576,(MATCH('Procurement Analysis P-M-Q'!$P$2,PRN!$C$2:$C$1048576,0)+$O154-1),MATCH(P$4,PRN!$B$2:$F$2,0)),"")</f>
        <v/>
      </c>
      <c r="Q154" s="70" t="str">
        <f ca="1">IFERROR(INDEX(PRN!$B$2:$F$1048576,(MATCH('Procurement Analysis P-M-Q'!$P$2,PRN!$C$2:$C$1048576,0)+$O154-1),MATCH(Q$4,PRN!$B$2:$F$2,0)),"")</f>
        <v/>
      </c>
      <c r="R154" s="71" t="str">
        <f ca="1">IFERROR(INDEX(PRN!$B$2:$F$1048576,(MATCH('Procurement Analysis P-M-Q'!$P$2,PRN!$C$2:$C$1048576,0)+$O154-1),MATCH(R$4,PRN!$B$2:$F$2,0)),"")</f>
        <v/>
      </c>
      <c r="T154" s="69" t="str">
        <f ca="1">IF(T153&lt;COUNTIF(PRN!H$4:H$999999,U$2),(T153+1),"")</f>
        <v/>
      </c>
      <c r="U154" s="70" t="str">
        <f ca="1">IFERROR(INDEX(PRN!$B$2:$F$1048576,(MATCH('Procurement Analysis P-M-Q'!$U$2,PRN!$C$2:$C$1048576,0)+$T154-1),MATCH(U$4,PRN!$B$2:$F$2,0)),"")</f>
        <v/>
      </c>
      <c r="V154" s="70" t="str">
        <f ca="1">IFERROR(INDEX(PRN!$B$2:$F$1048576,(MATCH('Procurement Analysis P-M-Q'!$U$2,PRN!$C$2:$C$1048576,0)+$T154-1),MATCH(V$4,PRN!$B$2:$F$2,0)),"")</f>
        <v/>
      </c>
      <c r="W154" s="70" t="str">
        <f ca="1">IFERROR(INDEX(PRN!$B$2:$F$1048576,(MATCH('Procurement Analysis P-M-Q'!$U$2,PRN!$C$2:$C$1048576,0)+$T154-1),MATCH(W$4,PRN!$B$2:$F$2,0)),"")</f>
        <v/>
      </c>
    </row>
    <row r="155" spans="5:23" ht="15.75" x14ac:dyDescent="0.25">
      <c r="E155" s="69" t="str">
        <f ca="1">IF(E154&lt;COUNTIF(PRN!C$4:C$999999,F$2),(E154+1),"")</f>
        <v/>
      </c>
      <c r="F155" s="70" t="str">
        <f ca="1">IFERROR(INDEX(PRN!$B$2:$F$1048576,(MATCH('Procurement Analysis P-M-Q'!$F$2,PRN!$C$2:$C$1048576,0)+$E155-1),MATCH(F$4,PRN!$B$2:$F$2,0)),"")</f>
        <v/>
      </c>
      <c r="G155" s="70" t="str">
        <f ca="1">IFERROR(INDEX(PRN!$B$2:$F$1048576,(MATCH('Procurement Analysis P-M-Q'!$F$2,PRN!$C$2:$C$1048576,0)+$E155-1),MATCH(G$4,PRN!$B$2:$F$2,0)),"")</f>
        <v/>
      </c>
      <c r="H155" s="71" t="str">
        <f ca="1">IFERROR(INDEX(PRN!$B$2:$F$1048576,(MATCH('Procurement Analysis P-M-Q'!$F$2,PRN!$C$2:$C$1048576,0)+$E155-1),MATCH(H$4,PRN!$B$2:$F$2,0)),"")</f>
        <v/>
      </c>
      <c r="J155" s="69" t="str">
        <f ca="1">IF(J154&lt;COUNTIF(PRN!C$4:C$999999,K$2),(J154+1),"")</f>
        <v/>
      </c>
      <c r="K155" s="70" t="str">
        <f ca="1">IFERROR(INDEX(PRN!$B$2:$F$1048576,(MATCH('Procurement Analysis P-M-Q'!$K$2,PRN!$C$2:$C$1048576,0)+$J155-1),MATCH(K$4,PRN!$B$2:$F$2,0)),"")</f>
        <v/>
      </c>
      <c r="L155" s="70" t="str">
        <f ca="1">IFERROR(INDEX(PRN!$B$2:$F$1048576,(MATCH('Procurement Analysis P-M-Q'!$K$2,PRN!$C$2:$C$1048576,0)+$J155-1),MATCH(L$4,PRN!$B$2:$F$2,0)),"")</f>
        <v/>
      </c>
      <c r="M155" s="71" t="str">
        <f ca="1">IFERROR(INDEX(PRN!$B$2:$F$1048576,(MATCH('Procurement Analysis P-M-Q'!$K$2,PRN!$C$2:$C$1048576,0)+$J155-1),MATCH(M$4,PRN!$B$2:$F$2,0)),"")</f>
        <v/>
      </c>
      <c r="O155" s="69" t="str">
        <f ca="1">IF(O154&lt;COUNTIF(PRN!C$4:C$999999,P$2),(O154+1),"")</f>
        <v/>
      </c>
      <c r="P155" s="70" t="str">
        <f ca="1">IFERROR(INDEX(PRN!$B$2:$F$1048576,(MATCH('Procurement Analysis P-M-Q'!$P$2,PRN!$C$2:$C$1048576,0)+$O155-1),MATCH(P$4,PRN!$B$2:$F$2,0)),"")</f>
        <v/>
      </c>
      <c r="Q155" s="70" t="str">
        <f ca="1">IFERROR(INDEX(PRN!$B$2:$F$1048576,(MATCH('Procurement Analysis P-M-Q'!$P$2,PRN!$C$2:$C$1048576,0)+$O155-1),MATCH(Q$4,PRN!$B$2:$F$2,0)),"")</f>
        <v/>
      </c>
      <c r="R155" s="71" t="str">
        <f ca="1">IFERROR(INDEX(PRN!$B$2:$F$1048576,(MATCH('Procurement Analysis P-M-Q'!$P$2,PRN!$C$2:$C$1048576,0)+$O155-1),MATCH(R$4,PRN!$B$2:$F$2,0)),"")</f>
        <v/>
      </c>
      <c r="T155" s="69" t="str">
        <f ca="1">IF(T154&lt;COUNTIF(PRN!H$4:H$999999,U$2),(T154+1),"")</f>
        <v/>
      </c>
      <c r="U155" s="70" t="str">
        <f ca="1">IFERROR(INDEX(PRN!$B$2:$F$1048576,(MATCH('Procurement Analysis P-M-Q'!$U$2,PRN!$C$2:$C$1048576,0)+$T155-1),MATCH(U$4,PRN!$B$2:$F$2,0)),"")</f>
        <v/>
      </c>
      <c r="V155" s="70" t="str">
        <f ca="1">IFERROR(INDEX(PRN!$B$2:$F$1048576,(MATCH('Procurement Analysis P-M-Q'!$U$2,PRN!$C$2:$C$1048576,0)+$T155-1),MATCH(V$4,PRN!$B$2:$F$2,0)),"")</f>
        <v/>
      </c>
      <c r="W155" s="70" t="str">
        <f ca="1">IFERROR(INDEX(PRN!$B$2:$F$1048576,(MATCH('Procurement Analysis P-M-Q'!$U$2,PRN!$C$2:$C$1048576,0)+$T155-1),MATCH(W$4,PRN!$B$2:$F$2,0)),"")</f>
        <v/>
      </c>
    </row>
    <row r="156" spans="5:23" ht="15.75" x14ac:dyDescent="0.25">
      <c r="E156" s="69" t="str">
        <f ca="1">IF(E155&lt;COUNTIF(PRN!C$4:C$999999,F$2),(E155+1),"")</f>
        <v/>
      </c>
      <c r="F156" s="70" t="str">
        <f ca="1">IFERROR(INDEX(PRN!$B$2:$F$1048576,(MATCH('Procurement Analysis P-M-Q'!$F$2,PRN!$C$2:$C$1048576,0)+$E156-1),MATCH(F$4,PRN!$B$2:$F$2,0)),"")</f>
        <v/>
      </c>
      <c r="G156" s="70" t="str">
        <f ca="1">IFERROR(INDEX(PRN!$B$2:$F$1048576,(MATCH('Procurement Analysis P-M-Q'!$F$2,PRN!$C$2:$C$1048576,0)+$E156-1),MATCH(G$4,PRN!$B$2:$F$2,0)),"")</f>
        <v/>
      </c>
      <c r="H156" s="71" t="str">
        <f ca="1">IFERROR(INDEX(PRN!$B$2:$F$1048576,(MATCH('Procurement Analysis P-M-Q'!$F$2,PRN!$C$2:$C$1048576,0)+$E156-1),MATCH(H$4,PRN!$B$2:$F$2,0)),"")</f>
        <v/>
      </c>
      <c r="J156" s="69" t="str">
        <f ca="1">IF(J155&lt;COUNTIF(PRN!C$4:C$999999,K$2),(J155+1),"")</f>
        <v/>
      </c>
      <c r="K156" s="70" t="str">
        <f ca="1">IFERROR(INDEX(PRN!$B$2:$F$1048576,(MATCH('Procurement Analysis P-M-Q'!$K$2,PRN!$C$2:$C$1048576,0)+$J156-1),MATCH(K$4,PRN!$B$2:$F$2,0)),"")</f>
        <v/>
      </c>
      <c r="L156" s="70" t="str">
        <f ca="1">IFERROR(INDEX(PRN!$B$2:$F$1048576,(MATCH('Procurement Analysis P-M-Q'!$K$2,PRN!$C$2:$C$1048576,0)+$J156-1),MATCH(L$4,PRN!$B$2:$F$2,0)),"")</f>
        <v/>
      </c>
      <c r="M156" s="71" t="str">
        <f ca="1">IFERROR(INDEX(PRN!$B$2:$F$1048576,(MATCH('Procurement Analysis P-M-Q'!$K$2,PRN!$C$2:$C$1048576,0)+$J156-1),MATCH(M$4,PRN!$B$2:$F$2,0)),"")</f>
        <v/>
      </c>
      <c r="O156" s="69" t="str">
        <f ca="1">IF(O155&lt;COUNTIF(PRN!C$4:C$999999,P$2),(O155+1),"")</f>
        <v/>
      </c>
      <c r="P156" s="70" t="str">
        <f ca="1">IFERROR(INDEX(PRN!$B$2:$F$1048576,(MATCH('Procurement Analysis P-M-Q'!$P$2,PRN!$C$2:$C$1048576,0)+$O156-1),MATCH(P$4,PRN!$B$2:$F$2,0)),"")</f>
        <v/>
      </c>
      <c r="Q156" s="70" t="str">
        <f ca="1">IFERROR(INDEX(PRN!$B$2:$F$1048576,(MATCH('Procurement Analysis P-M-Q'!$P$2,PRN!$C$2:$C$1048576,0)+$O156-1),MATCH(Q$4,PRN!$B$2:$F$2,0)),"")</f>
        <v/>
      </c>
      <c r="R156" s="71" t="str">
        <f ca="1">IFERROR(INDEX(PRN!$B$2:$F$1048576,(MATCH('Procurement Analysis P-M-Q'!$P$2,PRN!$C$2:$C$1048576,0)+$O156-1),MATCH(R$4,PRN!$B$2:$F$2,0)),"")</f>
        <v/>
      </c>
      <c r="T156" s="69" t="str">
        <f ca="1">IF(T155&lt;COUNTIF(PRN!H$4:H$999999,U$2),(T155+1),"")</f>
        <v/>
      </c>
      <c r="U156" s="70" t="str">
        <f ca="1">IFERROR(INDEX(PRN!$B$2:$F$1048576,(MATCH('Procurement Analysis P-M-Q'!$U$2,PRN!$C$2:$C$1048576,0)+$T156-1),MATCH(U$4,PRN!$B$2:$F$2,0)),"")</f>
        <v/>
      </c>
      <c r="V156" s="70" t="str">
        <f ca="1">IFERROR(INDEX(PRN!$B$2:$F$1048576,(MATCH('Procurement Analysis P-M-Q'!$U$2,PRN!$C$2:$C$1048576,0)+$T156-1),MATCH(V$4,PRN!$B$2:$F$2,0)),"")</f>
        <v/>
      </c>
      <c r="W156" s="70" t="str">
        <f ca="1">IFERROR(INDEX(PRN!$B$2:$F$1048576,(MATCH('Procurement Analysis P-M-Q'!$U$2,PRN!$C$2:$C$1048576,0)+$T156-1),MATCH(W$4,PRN!$B$2:$F$2,0)),"")</f>
        <v/>
      </c>
    </row>
    <row r="157" spans="5:23" ht="15.75" x14ac:dyDescent="0.25">
      <c r="E157" s="69" t="str">
        <f ca="1">IF(E156&lt;COUNTIF(PRN!C$4:C$999999,F$2),(E156+1),"")</f>
        <v/>
      </c>
      <c r="F157" s="70" t="str">
        <f ca="1">IFERROR(INDEX(PRN!$B$2:$F$1048576,(MATCH('Procurement Analysis P-M-Q'!$F$2,PRN!$C$2:$C$1048576,0)+$E157-1),MATCH(F$4,PRN!$B$2:$F$2,0)),"")</f>
        <v/>
      </c>
      <c r="G157" s="70" t="str">
        <f ca="1">IFERROR(INDEX(PRN!$B$2:$F$1048576,(MATCH('Procurement Analysis P-M-Q'!$F$2,PRN!$C$2:$C$1048576,0)+$E157-1),MATCH(G$4,PRN!$B$2:$F$2,0)),"")</f>
        <v/>
      </c>
      <c r="H157" s="71" t="str">
        <f ca="1">IFERROR(INDEX(PRN!$B$2:$F$1048576,(MATCH('Procurement Analysis P-M-Q'!$F$2,PRN!$C$2:$C$1048576,0)+$E157-1),MATCH(H$4,PRN!$B$2:$F$2,0)),"")</f>
        <v/>
      </c>
      <c r="J157" s="69" t="str">
        <f ca="1">IF(J156&lt;COUNTIF(PRN!C$4:C$999999,K$2),(J156+1),"")</f>
        <v/>
      </c>
      <c r="K157" s="70" t="str">
        <f ca="1">IFERROR(INDEX(PRN!$B$2:$F$1048576,(MATCH('Procurement Analysis P-M-Q'!$K$2,PRN!$C$2:$C$1048576,0)+$J157-1),MATCH(K$4,PRN!$B$2:$F$2,0)),"")</f>
        <v/>
      </c>
      <c r="L157" s="70" t="str">
        <f ca="1">IFERROR(INDEX(PRN!$B$2:$F$1048576,(MATCH('Procurement Analysis P-M-Q'!$K$2,PRN!$C$2:$C$1048576,0)+$J157-1),MATCH(L$4,PRN!$B$2:$F$2,0)),"")</f>
        <v/>
      </c>
      <c r="M157" s="71" t="str">
        <f ca="1">IFERROR(INDEX(PRN!$B$2:$F$1048576,(MATCH('Procurement Analysis P-M-Q'!$K$2,PRN!$C$2:$C$1048576,0)+$J157-1),MATCH(M$4,PRN!$B$2:$F$2,0)),"")</f>
        <v/>
      </c>
      <c r="O157" s="69" t="str">
        <f ca="1">IF(O156&lt;COUNTIF(PRN!C$4:C$999999,P$2),(O156+1),"")</f>
        <v/>
      </c>
      <c r="P157" s="70" t="str">
        <f ca="1">IFERROR(INDEX(PRN!$B$2:$F$1048576,(MATCH('Procurement Analysis P-M-Q'!$P$2,PRN!$C$2:$C$1048576,0)+$O157-1),MATCH(P$4,PRN!$B$2:$F$2,0)),"")</f>
        <v/>
      </c>
      <c r="Q157" s="70" t="str">
        <f ca="1">IFERROR(INDEX(PRN!$B$2:$F$1048576,(MATCH('Procurement Analysis P-M-Q'!$P$2,PRN!$C$2:$C$1048576,0)+$O157-1),MATCH(Q$4,PRN!$B$2:$F$2,0)),"")</f>
        <v/>
      </c>
      <c r="R157" s="71" t="str">
        <f ca="1">IFERROR(INDEX(PRN!$B$2:$F$1048576,(MATCH('Procurement Analysis P-M-Q'!$P$2,PRN!$C$2:$C$1048576,0)+$O157-1),MATCH(R$4,PRN!$B$2:$F$2,0)),"")</f>
        <v/>
      </c>
      <c r="T157" s="69" t="str">
        <f ca="1">IF(T156&lt;COUNTIF(PRN!H$4:H$999999,U$2),(T156+1),"")</f>
        <v/>
      </c>
      <c r="U157" s="70" t="str">
        <f ca="1">IFERROR(INDEX(PRN!$B$2:$F$1048576,(MATCH('Procurement Analysis P-M-Q'!$U$2,PRN!$C$2:$C$1048576,0)+$T157-1),MATCH(U$4,PRN!$B$2:$F$2,0)),"")</f>
        <v/>
      </c>
      <c r="V157" s="70" t="str">
        <f ca="1">IFERROR(INDEX(PRN!$B$2:$F$1048576,(MATCH('Procurement Analysis P-M-Q'!$U$2,PRN!$C$2:$C$1048576,0)+$T157-1),MATCH(V$4,PRN!$B$2:$F$2,0)),"")</f>
        <v/>
      </c>
      <c r="W157" s="70" t="str">
        <f ca="1">IFERROR(INDEX(PRN!$B$2:$F$1048576,(MATCH('Procurement Analysis P-M-Q'!$U$2,PRN!$C$2:$C$1048576,0)+$T157-1),MATCH(W$4,PRN!$B$2:$F$2,0)),"")</f>
        <v/>
      </c>
    </row>
    <row r="158" spans="5:23" ht="15.75" x14ac:dyDescent="0.25">
      <c r="E158" s="69" t="str">
        <f ca="1">IF(E157&lt;COUNTIF(PRN!C$4:C$999999,F$2),(E157+1),"")</f>
        <v/>
      </c>
      <c r="F158" s="70" t="str">
        <f ca="1">IFERROR(INDEX(PRN!$B$2:$F$1048576,(MATCH('Procurement Analysis P-M-Q'!$F$2,PRN!$C$2:$C$1048576,0)+$E158-1),MATCH(F$4,PRN!$B$2:$F$2,0)),"")</f>
        <v/>
      </c>
      <c r="G158" s="70" t="str">
        <f ca="1">IFERROR(INDEX(PRN!$B$2:$F$1048576,(MATCH('Procurement Analysis P-M-Q'!$F$2,PRN!$C$2:$C$1048576,0)+$E158-1),MATCH(G$4,PRN!$B$2:$F$2,0)),"")</f>
        <v/>
      </c>
      <c r="H158" s="71" t="str">
        <f ca="1">IFERROR(INDEX(PRN!$B$2:$F$1048576,(MATCH('Procurement Analysis P-M-Q'!$F$2,PRN!$C$2:$C$1048576,0)+$E158-1),MATCH(H$4,PRN!$B$2:$F$2,0)),"")</f>
        <v/>
      </c>
      <c r="J158" s="69" t="str">
        <f ca="1">IF(J157&lt;COUNTIF(PRN!C$4:C$999999,K$2),(J157+1),"")</f>
        <v/>
      </c>
      <c r="K158" s="70" t="str">
        <f ca="1">IFERROR(INDEX(PRN!$B$2:$F$1048576,(MATCH('Procurement Analysis P-M-Q'!$K$2,PRN!$C$2:$C$1048576,0)+$J158-1),MATCH(K$4,PRN!$B$2:$F$2,0)),"")</f>
        <v/>
      </c>
      <c r="L158" s="70" t="str">
        <f ca="1">IFERROR(INDEX(PRN!$B$2:$F$1048576,(MATCH('Procurement Analysis P-M-Q'!$K$2,PRN!$C$2:$C$1048576,0)+$J158-1),MATCH(L$4,PRN!$B$2:$F$2,0)),"")</f>
        <v/>
      </c>
      <c r="M158" s="71" t="str">
        <f ca="1">IFERROR(INDEX(PRN!$B$2:$F$1048576,(MATCH('Procurement Analysis P-M-Q'!$K$2,PRN!$C$2:$C$1048576,0)+$J158-1),MATCH(M$4,PRN!$B$2:$F$2,0)),"")</f>
        <v/>
      </c>
      <c r="O158" s="69" t="str">
        <f ca="1">IF(O157&lt;COUNTIF(PRN!C$4:C$999999,P$2),(O157+1),"")</f>
        <v/>
      </c>
      <c r="P158" s="70" t="str">
        <f ca="1">IFERROR(INDEX(PRN!$B$2:$F$1048576,(MATCH('Procurement Analysis P-M-Q'!$P$2,PRN!$C$2:$C$1048576,0)+$O158-1),MATCH(P$4,PRN!$B$2:$F$2,0)),"")</f>
        <v/>
      </c>
      <c r="Q158" s="70" t="str">
        <f ca="1">IFERROR(INDEX(PRN!$B$2:$F$1048576,(MATCH('Procurement Analysis P-M-Q'!$P$2,PRN!$C$2:$C$1048576,0)+$O158-1),MATCH(Q$4,PRN!$B$2:$F$2,0)),"")</f>
        <v/>
      </c>
      <c r="R158" s="71" t="str">
        <f ca="1">IFERROR(INDEX(PRN!$B$2:$F$1048576,(MATCH('Procurement Analysis P-M-Q'!$P$2,PRN!$C$2:$C$1048576,0)+$O158-1),MATCH(R$4,PRN!$B$2:$F$2,0)),"")</f>
        <v/>
      </c>
      <c r="T158" s="69" t="str">
        <f ca="1">IF(T157&lt;COUNTIF(PRN!H$4:H$999999,U$2),(T157+1),"")</f>
        <v/>
      </c>
      <c r="U158" s="70" t="str">
        <f ca="1">IFERROR(INDEX(PRN!$B$2:$F$1048576,(MATCH('Procurement Analysis P-M-Q'!$U$2,PRN!$C$2:$C$1048576,0)+$T158-1),MATCH(U$4,PRN!$B$2:$F$2,0)),"")</f>
        <v/>
      </c>
      <c r="V158" s="70" t="str">
        <f ca="1">IFERROR(INDEX(PRN!$B$2:$F$1048576,(MATCH('Procurement Analysis P-M-Q'!$U$2,PRN!$C$2:$C$1048576,0)+$T158-1),MATCH(V$4,PRN!$B$2:$F$2,0)),"")</f>
        <v/>
      </c>
      <c r="W158" s="70" t="str">
        <f ca="1">IFERROR(INDEX(PRN!$B$2:$F$1048576,(MATCH('Procurement Analysis P-M-Q'!$U$2,PRN!$C$2:$C$1048576,0)+$T158-1),MATCH(W$4,PRN!$B$2:$F$2,0)),"")</f>
        <v/>
      </c>
    </row>
    <row r="159" spans="5:23" ht="15.75" x14ac:dyDescent="0.25">
      <c r="E159" s="69" t="str">
        <f ca="1">IF(E158&lt;COUNTIF(PRN!C$4:C$999999,F$2),(E158+1),"")</f>
        <v/>
      </c>
      <c r="F159" s="70" t="str">
        <f ca="1">IFERROR(INDEX(PRN!$B$2:$F$1048576,(MATCH('Procurement Analysis P-M-Q'!$F$2,PRN!$C$2:$C$1048576,0)+$E159-1),MATCH(F$4,PRN!$B$2:$F$2,0)),"")</f>
        <v/>
      </c>
      <c r="G159" s="70" t="str">
        <f ca="1">IFERROR(INDEX(PRN!$B$2:$F$1048576,(MATCH('Procurement Analysis P-M-Q'!$F$2,PRN!$C$2:$C$1048576,0)+$E159-1),MATCH(G$4,PRN!$B$2:$F$2,0)),"")</f>
        <v/>
      </c>
      <c r="H159" s="71" t="str">
        <f ca="1">IFERROR(INDEX(PRN!$B$2:$F$1048576,(MATCH('Procurement Analysis P-M-Q'!$F$2,PRN!$C$2:$C$1048576,0)+$E159-1),MATCH(H$4,PRN!$B$2:$F$2,0)),"")</f>
        <v/>
      </c>
      <c r="J159" s="69" t="str">
        <f ca="1">IF(J158&lt;COUNTIF(PRN!C$4:C$999999,K$2),(J158+1),"")</f>
        <v/>
      </c>
      <c r="K159" s="70" t="str">
        <f ca="1">IFERROR(INDEX(PRN!$B$2:$F$1048576,(MATCH('Procurement Analysis P-M-Q'!$K$2,PRN!$C$2:$C$1048576,0)+$J159-1),MATCH(K$4,PRN!$B$2:$F$2,0)),"")</f>
        <v/>
      </c>
      <c r="L159" s="70" t="str">
        <f ca="1">IFERROR(INDEX(PRN!$B$2:$F$1048576,(MATCH('Procurement Analysis P-M-Q'!$K$2,PRN!$C$2:$C$1048576,0)+$J159-1),MATCH(L$4,PRN!$B$2:$F$2,0)),"")</f>
        <v/>
      </c>
      <c r="M159" s="71" t="str">
        <f ca="1">IFERROR(INDEX(PRN!$B$2:$F$1048576,(MATCH('Procurement Analysis P-M-Q'!$K$2,PRN!$C$2:$C$1048576,0)+$J159-1),MATCH(M$4,PRN!$B$2:$F$2,0)),"")</f>
        <v/>
      </c>
      <c r="O159" s="69" t="str">
        <f ca="1">IF(O158&lt;COUNTIF(PRN!C$4:C$999999,P$2),(O158+1),"")</f>
        <v/>
      </c>
      <c r="P159" s="70" t="str">
        <f ca="1">IFERROR(INDEX(PRN!$B$2:$F$1048576,(MATCH('Procurement Analysis P-M-Q'!$P$2,PRN!$C$2:$C$1048576,0)+$O159-1),MATCH(P$4,PRN!$B$2:$F$2,0)),"")</f>
        <v/>
      </c>
      <c r="Q159" s="70" t="str">
        <f ca="1">IFERROR(INDEX(PRN!$B$2:$F$1048576,(MATCH('Procurement Analysis P-M-Q'!$P$2,PRN!$C$2:$C$1048576,0)+$O159-1),MATCH(Q$4,PRN!$B$2:$F$2,0)),"")</f>
        <v/>
      </c>
      <c r="R159" s="71" t="str">
        <f ca="1">IFERROR(INDEX(PRN!$B$2:$F$1048576,(MATCH('Procurement Analysis P-M-Q'!$P$2,PRN!$C$2:$C$1048576,0)+$O159-1),MATCH(R$4,PRN!$B$2:$F$2,0)),"")</f>
        <v/>
      </c>
      <c r="T159" s="69" t="str">
        <f ca="1">IF(T158&lt;COUNTIF(PRN!H$4:H$999999,U$2),(T158+1),"")</f>
        <v/>
      </c>
      <c r="U159" s="70" t="str">
        <f ca="1">IFERROR(INDEX(PRN!$B$2:$F$1048576,(MATCH('Procurement Analysis P-M-Q'!$U$2,PRN!$C$2:$C$1048576,0)+$T159-1),MATCH(U$4,PRN!$B$2:$F$2,0)),"")</f>
        <v/>
      </c>
      <c r="V159" s="70" t="str">
        <f ca="1">IFERROR(INDEX(PRN!$B$2:$F$1048576,(MATCH('Procurement Analysis P-M-Q'!$U$2,PRN!$C$2:$C$1048576,0)+$T159-1),MATCH(V$4,PRN!$B$2:$F$2,0)),"")</f>
        <v/>
      </c>
      <c r="W159" s="70" t="str">
        <f ca="1">IFERROR(INDEX(PRN!$B$2:$F$1048576,(MATCH('Procurement Analysis P-M-Q'!$U$2,PRN!$C$2:$C$1048576,0)+$T159-1),MATCH(W$4,PRN!$B$2:$F$2,0)),"")</f>
        <v/>
      </c>
    </row>
    <row r="160" spans="5:23" ht="15.75" x14ac:dyDescent="0.25">
      <c r="E160" s="69" t="str">
        <f ca="1">IF(E159&lt;COUNTIF(PRN!C$4:C$999999,F$2),(E159+1),"")</f>
        <v/>
      </c>
      <c r="F160" s="70" t="str">
        <f ca="1">IFERROR(INDEX(PRN!$B$2:$F$1048576,(MATCH('Procurement Analysis P-M-Q'!$F$2,PRN!$C$2:$C$1048576,0)+$E160-1),MATCH(F$4,PRN!$B$2:$F$2,0)),"")</f>
        <v/>
      </c>
      <c r="G160" s="70" t="str">
        <f ca="1">IFERROR(INDEX(PRN!$B$2:$F$1048576,(MATCH('Procurement Analysis P-M-Q'!$F$2,PRN!$C$2:$C$1048576,0)+$E160-1),MATCH(G$4,PRN!$B$2:$F$2,0)),"")</f>
        <v/>
      </c>
      <c r="H160" s="71" t="str">
        <f ca="1">IFERROR(INDEX(PRN!$B$2:$F$1048576,(MATCH('Procurement Analysis P-M-Q'!$F$2,PRN!$C$2:$C$1048576,0)+$E160-1),MATCH(H$4,PRN!$B$2:$F$2,0)),"")</f>
        <v/>
      </c>
      <c r="J160" s="69" t="str">
        <f ca="1">IF(J159&lt;COUNTIF(PRN!C$4:C$999999,K$2),(J159+1),"")</f>
        <v/>
      </c>
      <c r="K160" s="70" t="str">
        <f ca="1">IFERROR(INDEX(PRN!$B$2:$F$1048576,(MATCH('Procurement Analysis P-M-Q'!$K$2,PRN!$C$2:$C$1048576,0)+$J160-1),MATCH(K$4,PRN!$B$2:$F$2,0)),"")</f>
        <v/>
      </c>
      <c r="L160" s="70" t="str">
        <f ca="1">IFERROR(INDEX(PRN!$B$2:$F$1048576,(MATCH('Procurement Analysis P-M-Q'!$K$2,PRN!$C$2:$C$1048576,0)+$J160-1),MATCH(L$4,PRN!$B$2:$F$2,0)),"")</f>
        <v/>
      </c>
      <c r="M160" s="71" t="str">
        <f ca="1">IFERROR(INDEX(PRN!$B$2:$F$1048576,(MATCH('Procurement Analysis P-M-Q'!$K$2,PRN!$C$2:$C$1048576,0)+$J160-1),MATCH(M$4,PRN!$B$2:$F$2,0)),"")</f>
        <v/>
      </c>
      <c r="O160" s="69" t="str">
        <f ca="1">IF(O159&lt;COUNTIF(PRN!C$4:C$999999,P$2),(O159+1),"")</f>
        <v/>
      </c>
      <c r="P160" s="70" t="str">
        <f ca="1">IFERROR(INDEX(PRN!$B$2:$F$1048576,(MATCH('Procurement Analysis P-M-Q'!$P$2,PRN!$C$2:$C$1048576,0)+$O160-1),MATCH(P$4,PRN!$B$2:$F$2,0)),"")</f>
        <v/>
      </c>
      <c r="Q160" s="70" t="str">
        <f ca="1">IFERROR(INDEX(PRN!$B$2:$F$1048576,(MATCH('Procurement Analysis P-M-Q'!$P$2,PRN!$C$2:$C$1048576,0)+$O160-1),MATCH(Q$4,PRN!$B$2:$F$2,0)),"")</f>
        <v/>
      </c>
      <c r="R160" s="71" t="str">
        <f ca="1">IFERROR(INDEX(PRN!$B$2:$F$1048576,(MATCH('Procurement Analysis P-M-Q'!$P$2,PRN!$C$2:$C$1048576,0)+$O160-1),MATCH(R$4,PRN!$B$2:$F$2,0)),"")</f>
        <v/>
      </c>
      <c r="T160" s="69" t="str">
        <f ca="1">IF(T159&lt;COUNTIF(PRN!H$4:H$999999,U$2),(T159+1),"")</f>
        <v/>
      </c>
      <c r="U160" s="70" t="str">
        <f ca="1">IFERROR(INDEX(PRN!$B$2:$F$1048576,(MATCH('Procurement Analysis P-M-Q'!$U$2,PRN!$C$2:$C$1048576,0)+$T160-1),MATCH(U$4,PRN!$B$2:$F$2,0)),"")</f>
        <v/>
      </c>
      <c r="V160" s="70" t="str">
        <f ca="1">IFERROR(INDEX(PRN!$B$2:$F$1048576,(MATCH('Procurement Analysis P-M-Q'!$U$2,PRN!$C$2:$C$1048576,0)+$T160-1),MATCH(V$4,PRN!$B$2:$F$2,0)),"")</f>
        <v/>
      </c>
      <c r="W160" s="70" t="str">
        <f ca="1">IFERROR(INDEX(PRN!$B$2:$F$1048576,(MATCH('Procurement Analysis P-M-Q'!$U$2,PRN!$C$2:$C$1048576,0)+$T160-1),MATCH(W$4,PRN!$B$2:$F$2,0)),"")</f>
        <v/>
      </c>
    </row>
    <row r="161" spans="5:23" ht="15.75" x14ac:dyDescent="0.25">
      <c r="E161" s="69" t="str">
        <f ca="1">IF(E160&lt;COUNTIF(PRN!C$4:C$999999,F$2),(E160+1),"")</f>
        <v/>
      </c>
      <c r="F161" s="70" t="str">
        <f ca="1">IFERROR(INDEX(PRN!$B$2:$F$1048576,(MATCH('Procurement Analysis P-M-Q'!$F$2,PRN!$C$2:$C$1048576,0)+$E161-1),MATCH(F$4,PRN!$B$2:$F$2,0)),"")</f>
        <v/>
      </c>
      <c r="G161" s="70" t="str">
        <f ca="1">IFERROR(INDEX(PRN!$B$2:$F$1048576,(MATCH('Procurement Analysis P-M-Q'!$F$2,PRN!$C$2:$C$1048576,0)+$E161-1),MATCH(G$4,PRN!$B$2:$F$2,0)),"")</f>
        <v/>
      </c>
      <c r="H161" s="71" t="str">
        <f ca="1">IFERROR(INDEX(PRN!$B$2:$F$1048576,(MATCH('Procurement Analysis P-M-Q'!$F$2,PRN!$C$2:$C$1048576,0)+$E161-1),MATCH(H$4,PRN!$B$2:$F$2,0)),"")</f>
        <v/>
      </c>
      <c r="J161" s="69" t="str">
        <f ca="1">IF(J160&lt;COUNTIF(PRN!C$4:C$999999,K$2),(J160+1),"")</f>
        <v/>
      </c>
      <c r="K161" s="70" t="str">
        <f ca="1">IFERROR(INDEX(PRN!$B$2:$F$1048576,(MATCH('Procurement Analysis P-M-Q'!$K$2,PRN!$C$2:$C$1048576,0)+$J161-1),MATCH(K$4,PRN!$B$2:$F$2,0)),"")</f>
        <v/>
      </c>
      <c r="L161" s="70" t="str">
        <f ca="1">IFERROR(INDEX(PRN!$B$2:$F$1048576,(MATCH('Procurement Analysis P-M-Q'!$K$2,PRN!$C$2:$C$1048576,0)+$J161-1),MATCH(L$4,PRN!$B$2:$F$2,0)),"")</f>
        <v/>
      </c>
      <c r="M161" s="71" t="str">
        <f ca="1">IFERROR(INDEX(PRN!$B$2:$F$1048576,(MATCH('Procurement Analysis P-M-Q'!$K$2,PRN!$C$2:$C$1048576,0)+$J161-1),MATCH(M$4,PRN!$B$2:$F$2,0)),"")</f>
        <v/>
      </c>
      <c r="O161" s="69" t="str">
        <f ca="1">IF(O160&lt;COUNTIF(PRN!C$4:C$999999,P$2),(O160+1),"")</f>
        <v/>
      </c>
      <c r="P161" s="70" t="str">
        <f ca="1">IFERROR(INDEX(PRN!$B$2:$F$1048576,(MATCH('Procurement Analysis P-M-Q'!$P$2,PRN!$C$2:$C$1048576,0)+$O161-1),MATCH(P$4,PRN!$B$2:$F$2,0)),"")</f>
        <v/>
      </c>
      <c r="Q161" s="70" t="str">
        <f ca="1">IFERROR(INDEX(PRN!$B$2:$F$1048576,(MATCH('Procurement Analysis P-M-Q'!$P$2,PRN!$C$2:$C$1048576,0)+$O161-1),MATCH(Q$4,PRN!$B$2:$F$2,0)),"")</f>
        <v/>
      </c>
      <c r="R161" s="71" t="str">
        <f ca="1">IFERROR(INDEX(PRN!$B$2:$F$1048576,(MATCH('Procurement Analysis P-M-Q'!$P$2,PRN!$C$2:$C$1048576,0)+$O161-1),MATCH(R$4,PRN!$B$2:$F$2,0)),"")</f>
        <v/>
      </c>
      <c r="T161" s="69" t="str">
        <f ca="1">IF(T160&lt;COUNTIF(PRN!H$4:H$999999,U$2),(T160+1),"")</f>
        <v/>
      </c>
      <c r="U161" s="70" t="str">
        <f ca="1">IFERROR(INDEX(PRN!$B$2:$F$1048576,(MATCH('Procurement Analysis P-M-Q'!$U$2,PRN!$C$2:$C$1048576,0)+$T161-1),MATCH(U$4,PRN!$B$2:$F$2,0)),"")</f>
        <v/>
      </c>
      <c r="V161" s="70" t="str">
        <f ca="1">IFERROR(INDEX(PRN!$B$2:$F$1048576,(MATCH('Procurement Analysis P-M-Q'!$U$2,PRN!$C$2:$C$1048576,0)+$T161-1),MATCH(V$4,PRN!$B$2:$F$2,0)),"")</f>
        <v/>
      </c>
      <c r="W161" s="70" t="str">
        <f ca="1">IFERROR(INDEX(PRN!$B$2:$F$1048576,(MATCH('Procurement Analysis P-M-Q'!$U$2,PRN!$C$2:$C$1048576,0)+$T161-1),MATCH(W$4,PRN!$B$2:$F$2,0)),"")</f>
        <v/>
      </c>
    </row>
    <row r="162" spans="5:23" ht="15.75" x14ac:dyDescent="0.25">
      <c r="E162" s="69" t="str">
        <f ca="1">IF(E161&lt;COUNTIF(PRN!C$4:C$999999,F$2),(E161+1),"")</f>
        <v/>
      </c>
      <c r="F162" s="70" t="str">
        <f ca="1">IFERROR(INDEX(PRN!$B$2:$F$1048576,(MATCH('Procurement Analysis P-M-Q'!$F$2,PRN!$C$2:$C$1048576,0)+$E162-1),MATCH(F$4,PRN!$B$2:$F$2,0)),"")</f>
        <v/>
      </c>
      <c r="G162" s="70" t="str">
        <f ca="1">IFERROR(INDEX(PRN!$B$2:$F$1048576,(MATCH('Procurement Analysis P-M-Q'!$F$2,PRN!$C$2:$C$1048576,0)+$E162-1),MATCH(G$4,PRN!$B$2:$F$2,0)),"")</f>
        <v/>
      </c>
      <c r="H162" s="71" t="str">
        <f ca="1">IFERROR(INDEX(PRN!$B$2:$F$1048576,(MATCH('Procurement Analysis P-M-Q'!$F$2,PRN!$C$2:$C$1048576,0)+$E162-1),MATCH(H$4,PRN!$B$2:$F$2,0)),"")</f>
        <v/>
      </c>
      <c r="J162" s="69" t="str">
        <f ca="1">IF(J161&lt;COUNTIF(PRN!C$4:C$999999,K$2),(J161+1),"")</f>
        <v/>
      </c>
      <c r="K162" s="70" t="str">
        <f ca="1">IFERROR(INDEX(PRN!$B$2:$F$1048576,(MATCH('Procurement Analysis P-M-Q'!$K$2,PRN!$C$2:$C$1048576,0)+$J162-1),MATCH(K$4,PRN!$B$2:$F$2,0)),"")</f>
        <v/>
      </c>
      <c r="L162" s="70" t="str">
        <f ca="1">IFERROR(INDEX(PRN!$B$2:$F$1048576,(MATCH('Procurement Analysis P-M-Q'!$K$2,PRN!$C$2:$C$1048576,0)+$J162-1),MATCH(L$4,PRN!$B$2:$F$2,0)),"")</f>
        <v/>
      </c>
      <c r="M162" s="71" t="str">
        <f ca="1">IFERROR(INDEX(PRN!$B$2:$F$1048576,(MATCH('Procurement Analysis P-M-Q'!$K$2,PRN!$C$2:$C$1048576,0)+$J162-1),MATCH(M$4,PRN!$B$2:$F$2,0)),"")</f>
        <v/>
      </c>
      <c r="O162" s="69" t="str">
        <f ca="1">IF(O161&lt;COUNTIF(PRN!C$4:C$999999,P$2),(O161+1),"")</f>
        <v/>
      </c>
      <c r="P162" s="70" t="str">
        <f ca="1">IFERROR(INDEX(PRN!$B$2:$F$1048576,(MATCH('Procurement Analysis P-M-Q'!$P$2,PRN!$C$2:$C$1048576,0)+$O162-1),MATCH(P$4,PRN!$B$2:$F$2,0)),"")</f>
        <v/>
      </c>
      <c r="Q162" s="70" t="str">
        <f ca="1">IFERROR(INDEX(PRN!$B$2:$F$1048576,(MATCH('Procurement Analysis P-M-Q'!$P$2,PRN!$C$2:$C$1048576,0)+$O162-1),MATCH(Q$4,PRN!$B$2:$F$2,0)),"")</f>
        <v/>
      </c>
      <c r="R162" s="71" t="str">
        <f ca="1">IFERROR(INDEX(PRN!$B$2:$F$1048576,(MATCH('Procurement Analysis P-M-Q'!$P$2,PRN!$C$2:$C$1048576,0)+$O162-1),MATCH(R$4,PRN!$B$2:$F$2,0)),"")</f>
        <v/>
      </c>
      <c r="T162" s="69" t="str">
        <f ca="1">IF(T161&lt;COUNTIF(PRN!H$4:H$999999,U$2),(T161+1),"")</f>
        <v/>
      </c>
      <c r="U162" s="70" t="str">
        <f ca="1">IFERROR(INDEX(PRN!$B$2:$F$1048576,(MATCH('Procurement Analysis P-M-Q'!$U$2,PRN!$C$2:$C$1048576,0)+$T162-1),MATCH(U$4,PRN!$B$2:$F$2,0)),"")</f>
        <v/>
      </c>
      <c r="V162" s="70" t="str">
        <f ca="1">IFERROR(INDEX(PRN!$B$2:$F$1048576,(MATCH('Procurement Analysis P-M-Q'!$U$2,PRN!$C$2:$C$1048576,0)+$T162-1),MATCH(V$4,PRN!$B$2:$F$2,0)),"")</f>
        <v/>
      </c>
      <c r="W162" s="70" t="str">
        <f ca="1">IFERROR(INDEX(PRN!$B$2:$F$1048576,(MATCH('Procurement Analysis P-M-Q'!$U$2,PRN!$C$2:$C$1048576,0)+$T162-1),MATCH(W$4,PRN!$B$2:$F$2,0)),"")</f>
        <v/>
      </c>
    </row>
    <row r="163" spans="5:23" ht="15.75" x14ac:dyDescent="0.25">
      <c r="E163" s="69" t="str">
        <f ca="1">IF(E162&lt;COUNTIF(PRN!C$4:C$999999,F$2),(E162+1),"")</f>
        <v/>
      </c>
      <c r="F163" s="70" t="str">
        <f ca="1">IFERROR(INDEX(PRN!$B$2:$F$1048576,(MATCH('Procurement Analysis P-M-Q'!$F$2,PRN!$C$2:$C$1048576,0)+$E163-1),MATCH(F$4,PRN!$B$2:$F$2,0)),"")</f>
        <v/>
      </c>
      <c r="G163" s="70" t="str">
        <f ca="1">IFERROR(INDEX(PRN!$B$2:$F$1048576,(MATCH('Procurement Analysis P-M-Q'!$F$2,PRN!$C$2:$C$1048576,0)+$E163-1),MATCH(G$4,PRN!$B$2:$F$2,0)),"")</f>
        <v/>
      </c>
      <c r="H163" s="71" t="str">
        <f ca="1">IFERROR(INDEX(PRN!$B$2:$F$1048576,(MATCH('Procurement Analysis P-M-Q'!$F$2,PRN!$C$2:$C$1048576,0)+$E163-1),MATCH(H$4,PRN!$B$2:$F$2,0)),"")</f>
        <v/>
      </c>
      <c r="J163" s="69" t="str">
        <f ca="1">IF(J162&lt;COUNTIF(PRN!C$4:C$999999,K$2),(J162+1),"")</f>
        <v/>
      </c>
      <c r="K163" s="70" t="str">
        <f ca="1">IFERROR(INDEX(PRN!$B$2:$F$1048576,(MATCH('Procurement Analysis P-M-Q'!$K$2,PRN!$C$2:$C$1048576,0)+$J163-1),MATCH(K$4,PRN!$B$2:$F$2,0)),"")</f>
        <v/>
      </c>
      <c r="L163" s="70" t="str">
        <f ca="1">IFERROR(INDEX(PRN!$B$2:$F$1048576,(MATCH('Procurement Analysis P-M-Q'!$K$2,PRN!$C$2:$C$1048576,0)+$J163-1),MATCH(L$4,PRN!$B$2:$F$2,0)),"")</f>
        <v/>
      </c>
      <c r="M163" s="71" t="str">
        <f ca="1">IFERROR(INDEX(PRN!$B$2:$F$1048576,(MATCH('Procurement Analysis P-M-Q'!$K$2,PRN!$C$2:$C$1048576,0)+$J163-1),MATCH(M$4,PRN!$B$2:$F$2,0)),"")</f>
        <v/>
      </c>
      <c r="O163" s="69" t="str">
        <f ca="1">IF(O162&lt;COUNTIF(PRN!C$4:C$999999,P$2),(O162+1),"")</f>
        <v/>
      </c>
      <c r="P163" s="70" t="str">
        <f ca="1">IFERROR(INDEX(PRN!$B$2:$F$1048576,(MATCH('Procurement Analysis P-M-Q'!$P$2,PRN!$C$2:$C$1048576,0)+$O163-1),MATCH(P$4,PRN!$B$2:$F$2,0)),"")</f>
        <v/>
      </c>
      <c r="Q163" s="70" t="str">
        <f ca="1">IFERROR(INDEX(PRN!$B$2:$F$1048576,(MATCH('Procurement Analysis P-M-Q'!$P$2,PRN!$C$2:$C$1048576,0)+$O163-1),MATCH(Q$4,PRN!$B$2:$F$2,0)),"")</f>
        <v/>
      </c>
      <c r="R163" s="71" t="str">
        <f ca="1">IFERROR(INDEX(PRN!$B$2:$F$1048576,(MATCH('Procurement Analysis P-M-Q'!$P$2,PRN!$C$2:$C$1048576,0)+$O163-1),MATCH(R$4,PRN!$B$2:$F$2,0)),"")</f>
        <v/>
      </c>
      <c r="T163" s="69" t="str">
        <f ca="1">IF(T162&lt;COUNTIF(PRN!H$4:H$999999,U$2),(T162+1),"")</f>
        <v/>
      </c>
      <c r="U163" s="70" t="str">
        <f ca="1">IFERROR(INDEX(PRN!$B$2:$F$1048576,(MATCH('Procurement Analysis P-M-Q'!$U$2,PRN!$C$2:$C$1048576,0)+$T163-1),MATCH(U$4,PRN!$B$2:$F$2,0)),"")</f>
        <v/>
      </c>
      <c r="V163" s="70" t="str">
        <f ca="1">IFERROR(INDEX(PRN!$B$2:$F$1048576,(MATCH('Procurement Analysis P-M-Q'!$U$2,PRN!$C$2:$C$1048576,0)+$T163-1),MATCH(V$4,PRN!$B$2:$F$2,0)),"")</f>
        <v/>
      </c>
      <c r="W163" s="70" t="str">
        <f ca="1">IFERROR(INDEX(PRN!$B$2:$F$1048576,(MATCH('Procurement Analysis P-M-Q'!$U$2,PRN!$C$2:$C$1048576,0)+$T163-1),MATCH(W$4,PRN!$B$2:$F$2,0)),"")</f>
        <v/>
      </c>
    </row>
    <row r="164" spans="5:23" ht="15.75" x14ac:dyDescent="0.25">
      <c r="E164" s="69" t="str">
        <f ca="1">IF(E163&lt;COUNTIF(PRN!C$4:C$999999,F$2),(E163+1),"")</f>
        <v/>
      </c>
      <c r="F164" s="70" t="str">
        <f ca="1">IFERROR(INDEX(PRN!$B$2:$F$1048576,(MATCH('Procurement Analysis P-M-Q'!$F$2,PRN!$C$2:$C$1048576,0)+$E164-1),MATCH(F$4,PRN!$B$2:$F$2,0)),"")</f>
        <v/>
      </c>
      <c r="G164" s="70" t="str">
        <f ca="1">IFERROR(INDEX(PRN!$B$2:$F$1048576,(MATCH('Procurement Analysis P-M-Q'!$F$2,PRN!$C$2:$C$1048576,0)+$E164-1),MATCH(G$4,PRN!$B$2:$F$2,0)),"")</f>
        <v/>
      </c>
      <c r="H164" s="71" t="str">
        <f ca="1">IFERROR(INDEX(PRN!$B$2:$F$1048576,(MATCH('Procurement Analysis P-M-Q'!$F$2,PRN!$C$2:$C$1048576,0)+$E164-1),MATCH(H$4,PRN!$B$2:$F$2,0)),"")</f>
        <v/>
      </c>
      <c r="J164" s="69" t="str">
        <f ca="1">IF(J163&lt;COUNTIF(PRN!C$4:C$999999,K$2),(J163+1),"")</f>
        <v/>
      </c>
      <c r="K164" s="70" t="str">
        <f ca="1">IFERROR(INDEX(PRN!$B$2:$F$1048576,(MATCH('Procurement Analysis P-M-Q'!$K$2,PRN!$C$2:$C$1048576,0)+$J164-1),MATCH(K$4,PRN!$B$2:$F$2,0)),"")</f>
        <v/>
      </c>
      <c r="L164" s="70" t="str">
        <f ca="1">IFERROR(INDEX(PRN!$B$2:$F$1048576,(MATCH('Procurement Analysis P-M-Q'!$K$2,PRN!$C$2:$C$1048576,0)+$J164-1),MATCH(L$4,PRN!$B$2:$F$2,0)),"")</f>
        <v/>
      </c>
      <c r="M164" s="71" t="str">
        <f ca="1">IFERROR(INDEX(PRN!$B$2:$F$1048576,(MATCH('Procurement Analysis P-M-Q'!$K$2,PRN!$C$2:$C$1048576,0)+$J164-1),MATCH(M$4,PRN!$B$2:$F$2,0)),"")</f>
        <v/>
      </c>
      <c r="O164" s="69" t="str">
        <f ca="1">IF(O163&lt;COUNTIF(PRN!C$4:C$999999,P$2),(O163+1),"")</f>
        <v/>
      </c>
      <c r="P164" s="70" t="str">
        <f ca="1">IFERROR(INDEX(PRN!$B$2:$F$1048576,(MATCH('Procurement Analysis P-M-Q'!$P$2,PRN!$C$2:$C$1048576,0)+$O164-1),MATCH(P$4,PRN!$B$2:$F$2,0)),"")</f>
        <v/>
      </c>
      <c r="Q164" s="70" t="str">
        <f ca="1">IFERROR(INDEX(PRN!$B$2:$F$1048576,(MATCH('Procurement Analysis P-M-Q'!$P$2,PRN!$C$2:$C$1048576,0)+$O164-1),MATCH(Q$4,PRN!$B$2:$F$2,0)),"")</f>
        <v/>
      </c>
      <c r="R164" s="71" t="str">
        <f ca="1">IFERROR(INDEX(PRN!$B$2:$F$1048576,(MATCH('Procurement Analysis P-M-Q'!$P$2,PRN!$C$2:$C$1048576,0)+$O164-1),MATCH(R$4,PRN!$B$2:$F$2,0)),"")</f>
        <v/>
      </c>
      <c r="T164" s="69" t="str">
        <f ca="1">IF(T163&lt;COUNTIF(PRN!H$4:H$999999,U$2),(T163+1),"")</f>
        <v/>
      </c>
      <c r="U164" s="70" t="str">
        <f ca="1">IFERROR(INDEX(PRN!$B$2:$F$1048576,(MATCH('Procurement Analysis P-M-Q'!$U$2,PRN!$C$2:$C$1048576,0)+$T164-1),MATCH(U$4,PRN!$B$2:$F$2,0)),"")</f>
        <v/>
      </c>
      <c r="V164" s="70" t="str">
        <f ca="1">IFERROR(INDEX(PRN!$B$2:$F$1048576,(MATCH('Procurement Analysis P-M-Q'!$U$2,PRN!$C$2:$C$1048576,0)+$T164-1),MATCH(V$4,PRN!$B$2:$F$2,0)),"")</f>
        <v/>
      </c>
      <c r="W164" s="70" t="str">
        <f ca="1">IFERROR(INDEX(PRN!$B$2:$F$1048576,(MATCH('Procurement Analysis P-M-Q'!$U$2,PRN!$C$2:$C$1048576,0)+$T164-1),MATCH(W$4,PRN!$B$2:$F$2,0)),"")</f>
        <v/>
      </c>
    </row>
    <row r="165" spans="5:23" ht="15.75" x14ac:dyDescent="0.25">
      <c r="E165" s="69" t="str">
        <f ca="1">IF(E164&lt;COUNTIF(PRN!C$4:C$999999,F$2),(E164+1),"")</f>
        <v/>
      </c>
      <c r="F165" s="70" t="str">
        <f ca="1">IFERROR(INDEX(PRN!$B$2:$F$1048576,(MATCH('Procurement Analysis P-M-Q'!$F$2,PRN!$C$2:$C$1048576,0)+$E165-1),MATCH(F$4,PRN!$B$2:$F$2,0)),"")</f>
        <v/>
      </c>
      <c r="G165" s="70" t="str">
        <f ca="1">IFERROR(INDEX(PRN!$B$2:$F$1048576,(MATCH('Procurement Analysis P-M-Q'!$F$2,PRN!$C$2:$C$1048576,0)+$E165-1),MATCH(G$4,PRN!$B$2:$F$2,0)),"")</f>
        <v/>
      </c>
      <c r="H165" s="71" t="str">
        <f ca="1">IFERROR(INDEX(PRN!$B$2:$F$1048576,(MATCH('Procurement Analysis P-M-Q'!$F$2,PRN!$C$2:$C$1048576,0)+$E165-1),MATCH(H$4,PRN!$B$2:$F$2,0)),"")</f>
        <v/>
      </c>
      <c r="J165" s="69" t="str">
        <f ca="1">IF(J164&lt;COUNTIF(PRN!C$4:C$999999,K$2),(J164+1),"")</f>
        <v/>
      </c>
      <c r="K165" s="70" t="str">
        <f ca="1">IFERROR(INDEX(PRN!$B$2:$F$1048576,(MATCH('Procurement Analysis P-M-Q'!$K$2,PRN!$C$2:$C$1048576,0)+$J165-1),MATCH(K$4,PRN!$B$2:$F$2,0)),"")</f>
        <v/>
      </c>
      <c r="L165" s="70" t="str">
        <f ca="1">IFERROR(INDEX(PRN!$B$2:$F$1048576,(MATCH('Procurement Analysis P-M-Q'!$K$2,PRN!$C$2:$C$1048576,0)+$J165-1),MATCH(L$4,PRN!$B$2:$F$2,0)),"")</f>
        <v/>
      </c>
      <c r="M165" s="71" t="str">
        <f ca="1">IFERROR(INDEX(PRN!$B$2:$F$1048576,(MATCH('Procurement Analysis P-M-Q'!$K$2,PRN!$C$2:$C$1048576,0)+$J165-1),MATCH(M$4,PRN!$B$2:$F$2,0)),"")</f>
        <v/>
      </c>
      <c r="O165" s="69" t="str">
        <f ca="1">IF(O164&lt;COUNTIF(PRN!C$4:C$999999,P$2),(O164+1),"")</f>
        <v/>
      </c>
      <c r="P165" s="70" t="str">
        <f ca="1">IFERROR(INDEX(PRN!$B$2:$F$1048576,(MATCH('Procurement Analysis P-M-Q'!$P$2,PRN!$C$2:$C$1048576,0)+$O165-1),MATCH(P$4,PRN!$B$2:$F$2,0)),"")</f>
        <v/>
      </c>
      <c r="Q165" s="70" t="str">
        <f ca="1">IFERROR(INDEX(PRN!$B$2:$F$1048576,(MATCH('Procurement Analysis P-M-Q'!$P$2,PRN!$C$2:$C$1048576,0)+$O165-1),MATCH(Q$4,PRN!$B$2:$F$2,0)),"")</f>
        <v/>
      </c>
      <c r="R165" s="71" t="str">
        <f ca="1">IFERROR(INDEX(PRN!$B$2:$F$1048576,(MATCH('Procurement Analysis P-M-Q'!$P$2,PRN!$C$2:$C$1048576,0)+$O165-1),MATCH(R$4,PRN!$B$2:$F$2,0)),"")</f>
        <v/>
      </c>
      <c r="T165" s="69" t="str">
        <f ca="1">IF(T164&lt;COUNTIF(PRN!H$4:H$999999,U$2),(T164+1),"")</f>
        <v/>
      </c>
      <c r="U165" s="70" t="str">
        <f ca="1">IFERROR(INDEX(PRN!$B$2:$F$1048576,(MATCH('Procurement Analysis P-M-Q'!$U$2,PRN!$C$2:$C$1048576,0)+$T165-1),MATCH(U$4,PRN!$B$2:$F$2,0)),"")</f>
        <v/>
      </c>
      <c r="V165" s="70" t="str">
        <f ca="1">IFERROR(INDEX(PRN!$B$2:$F$1048576,(MATCH('Procurement Analysis P-M-Q'!$U$2,PRN!$C$2:$C$1048576,0)+$T165-1),MATCH(V$4,PRN!$B$2:$F$2,0)),"")</f>
        <v/>
      </c>
      <c r="W165" s="70" t="str">
        <f ca="1">IFERROR(INDEX(PRN!$B$2:$F$1048576,(MATCH('Procurement Analysis P-M-Q'!$U$2,PRN!$C$2:$C$1048576,0)+$T165-1),MATCH(W$4,PRN!$B$2:$F$2,0)),"")</f>
        <v/>
      </c>
    </row>
    <row r="166" spans="5:23" ht="15.75" x14ac:dyDescent="0.25">
      <c r="E166" s="69" t="str">
        <f ca="1">IF(E165&lt;COUNTIF(PRN!C$4:C$999999,F$2),(E165+1),"")</f>
        <v/>
      </c>
      <c r="F166" s="70" t="str">
        <f ca="1">IFERROR(INDEX(PRN!$B$2:$F$1048576,(MATCH('Procurement Analysis P-M-Q'!$F$2,PRN!$C$2:$C$1048576,0)+$E166-1),MATCH(F$4,PRN!$B$2:$F$2,0)),"")</f>
        <v/>
      </c>
      <c r="G166" s="70" t="str">
        <f ca="1">IFERROR(INDEX(PRN!$B$2:$F$1048576,(MATCH('Procurement Analysis P-M-Q'!$F$2,PRN!$C$2:$C$1048576,0)+$E166-1),MATCH(G$4,PRN!$B$2:$F$2,0)),"")</f>
        <v/>
      </c>
      <c r="H166" s="71" t="str">
        <f ca="1">IFERROR(INDEX(PRN!$B$2:$F$1048576,(MATCH('Procurement Analysis P-M-Q'!$F$2,PRN!$C$2:$C$1048576,0)+$E166-1),MATCH(H$4,PRN!$B$2:$F$2,0)),"")</f>
        <v/>
      </c>
      <c r="J166" s="69" t="str">
        <f ca="1">IF(J165&lt;COUNTIF(PRN!C$4:C$999999,K$2),(J165+1),"")</f>
        <v/>
      </c>
      <c r="K166" s="70" t="str">
        <f ca="1">IFERROR(INDEX(PRN!$B$2:$F$1048576,(MATCH('Procurement Analysis P-M-Q'!$K$2,PRN!$C$2:$C$1048576,0)+$J166-1),MATCH(K$4,PRN!$B$2:$F$2,0)),"")</f>
        <v/>
      </c>
      <c r="L166" s="70" t="str">
        <f ca="1">IFERROR(INDEX(PRN!$B$2:$F$1048576,(MATCH('Procurement Analysis P-M-Q'!$K$2,PRN!$C$2:$C$1048576,0)+$J166-1),MATCH(L$4,PRN!$B$2:$F$2,0)),"")</f>
        <v/>
      </c>
      <c r="M166" s="71" t="str">
        <f ca="1">IFERROR(INDEX(PRN!$B$2:$F$1048576,(MATCH('Procurement Analysis P-M-Q'!$K$2,PRN!$C$2:$C$1048576,0)+$J166-1),MATCH(M$4,PRN!$B$2:$F$2,0)),"")</f>
        <v/>
      </c>
      <c r="O166" s="69" t="str">
        <f ca="1">IF(O165&lt;COUNTIF(PRN!C$4:C$999999,P$2),(O165+1),"")</f>
        <v/>
      </c>
      <c r="P166" s="70" t="str">
        <f ca="1">IFERROR(INDEX(PRN!$B$2:$F$1048576,(MATCH('Procurement Analysis P-M-Q'!$P$2,PRN!$C$2:$C$1048576,0)+$O166-1),MATCH(P$4,PRN!$B$2:$F$2,0)),"")</f>
        <v/>
      </c>
      <c r="Q166" s="70" t="str">
        <f ca="1">IFERROR(INDEX(PRN!$B$2:$F$1048576,(MATCH('Procurement Analysis P-M-Q'!$P$2,PRN!$C$2:$C$1048576,0)+$O166-1),MATCH(Q$4,PRN!$B$2:$F$2,0)),"")</f>
        <v/>
      </c>
      <c r="R166" s="71" t="str">
        <f ca="1">IFERROR(INDEX(PRN!$B$2:$F$1048576,(MATCH('Procurement Analysis P-M-Q'!$P$2,PRN!$C$2:$C$1048576,0)+$O166-1),MATCH(R$4,PRN!$B$2:$F$2,0)),"")</f>
        <v/>
      </c>
      <c r="T166" s="69" t="str">
        <f ca="1">IF(T165&lt;COUNTIF(PRN!H$4:H$999999,U$2),(T165+1),"")</f>
        <v/>
      </c>
      <c r="U166" s="70" t="str">
        <f ca="1">IFERROR(INDEX(PRN!$B$2:$F$1048576,(MATCH('Procurement Analysis P-M-Q'!$U$2,PRN!$C$2:$C$1048576,0)+$T166-1),MATCH(U$4,PRN!$B$2:$F$2,0)),"")</f>
        <v/>
      </c>
      <c r="V166" s="70" t="str">
        <f ca="1">IFERROR(INDEX(PRN!$B$2:$F$1048576,(MATCH('Procurement Analysis P-M-Q'!$U$2,PRN!$C$2:$C$1048576,0)+$T166-1),MATCH(V$4,PRN!$B$2:$F$2,0)),"")</f>
        <v/>
      </c>
      <c r="W166" s="70" t="str">
        <f ca="1">IFERROR(INDEX(PRN!$B$2:$F$1048576,(MATCH('Procurement Analysis P-M-Q'!$U$2,PRN!$C$2:$C$1048576,0)+$T166-1),MATCH(W$4,PRN!$B$2:$F$2,0)),"")</f>
        <v/>
      </c>
    </row>
    <row r="167" spans="5:23" ht="15.75" x14ac:dyDescent="0.25">
      <c r="E167" s="69" t="str">
        <f ca="1">IF(E166&lt;COUNTIF(PRN!C$4:C$999999,F$2),(E166+1),"")</f>
        <v/>
      </c>
      <c r="F167" s="70" t="str">
        <f ca="1">IFERROR(INDEX(PRN!$B$2:$F$1048576,(MATCH('Procurement Analysis P-M-Q'!$F$2,PRN!$C$2:$C$1048576,0)+$E167-1),MATCH(F$4,PRN!$B$2:$F$2,0)),"")</f>
        <v/>
      </c>
      <c r="G167" s="70" t="str">
        <f ca="1">IFERROR(INDEX(PRN!$B$2:$F$1048576,(MATCH('Procurement Analysis P-M-Q'!$F$2,PRN!$C$2:$C$1048576,0)+$E167-1),MATCH(G$4,PRN!$B$2:$F$2,0)),"")</f>
        <v/>
      </c>
      <c r="H167" s="71" t="str">
        <f ca="1">IFERROR(INDEX(PRN!$B$2:$F$1048576,(MATCH('Procurement Analysis P-M-Q'!$F$2,PRN!$C$2:$C$1048576,0)+$E167-1),MATCH(H$4,PRN!$B$2:$F$2,0)),"")</f>
        <v/>
      </c>
      <c r="J167" s="69" t="str">
        <f ca="1">IF(J166&lt;COUNTIF(PRN!C$4:C$999999,K$2),(J166+1),"")</f>
        <v/>
      </c>
      <c r="K167" s="70" t="str">
        <f ca="1">IFERROR(INDEX(PRN!$B$2:$F$1048576,(MATCH('Procurement Analysis P-M-Q'!$K$2,PRN!$C$2:$C$1048576,0)+$J167-1),MATCH(K$4,PRN!$B$2:$F$2,0)),"")</f>
        <v/>
      </c>
      <c r="L167" s="70" t="str">
        <f ca="1">IFERROR(INDEX(PRN!$B$2:$F$1048576,(MATCH('Procurement Analysis P-M-Q'!$K$2,PRN!$C$2:$C$1048576,0)+$J167-1),MATCH(L$4,PRN!$B$2:$F$2,0)),"")</f>
        <v/>
      </c>
      <c r="M167" s="71" t="str">
        <f ca="1">IFERROR(INDEX(PRN!$B$2:$F$1048576,(MATCH('Procurement Analysis P-M-Q'!$K$2,PRN!$C$2:$C$1048576,0)+$J167-1),MATCH(M$4,PRN!$B$2:$F$2,0)),"")</f>
        <v/>
      </c>
      <c r="O167" s="69" t="str">
        <f ca="1">IF(O166&lt;COUNTIF(PRN!C$4:C$999999,P$2),(O166+1),"")</f>
        <v/>
      </c>
      <c r="P167" s="70" t="str">
        <f ca="1">IFERROR(INDEX(PRN!$B$2:$F$1048576,(MATCH('Procurement Analysis P-M-Q'!$P$2,PRN!$C$2:$C$1048576,0)+$O167-1),MATCH(P$4,PRN!$B$2:$F$2,0)),"")</f>
        <v/>
      </c>
      <c r="Q167" s="70" t="str">
        <f ca="1">IFERROR(INDEX(PRN!$B$2:$F$1048576,(MATCH('Procurement Analysis P-M-Q'!$P$2,PRN!$C$2:$C$1048576,0)+$O167-1),MATCH(Q$4,PRN!$B$2:$F$2,0)),"")</f>
        <v/>
      </c>
      <c r="R167" s="71" t="str">
        <f ca="1">IFERROR(INDEX(PRN!$B$2:$F$1048576,(MATCH('Procurement Analysis P-M-Q'!$P$2,PRN!$C$2:$C$1048576,0)+$O167-1),MATCH(R$4,PRN!$B$2:$F$2,0)),"")</f>
        <v/>
      </c>
      <c r="T167" s="69" t="str">
        <f ca="1">IF(T166&lt;COUNTIF(PRN!H$4:H$999999,U$2),(T166+1),"")</f>
        <v/>
      </c>
      <c r="U167" s="70" t="str">
        <f ca="1">IFERROR(INDEX(PRN!$B$2:$F$1048576,(MATCH('Procurement Analysis P-M-Q'!$U$2,PRN!$C$2:$C$1048576,0)+$T167-1),MATCH(U$4,PRN!$B$2:$F$2,0)),"")</f>
        <v/>
      </c>
      <c r="V167" s="70" t="str">
        <f ca="1">IFERROR(INDEX(PRN!$B$2:$F$1048576,(MATCH('Procurement Analysis P-M-Q'!$U$2,PRN!$C$2:$C$1048576,0)+$T167-1),MATCH(V$4,PRN!$B$2:$F$2,0)),"")</f>
        <v/>
      </c>
      <c r="W167" s="70" t="str">
        <f ca="1">IFERROR(INDEX(PRN!$B$2:$F$1048576,(MATCH('Procurement Analysis P-M-Q'!$U$2,PRN!$C$2:$C$1048576,0)+$T167-1),MATCH(W$4,PRN!$B$2:$F$2,0)),"")</f>
        <v/>
      </c>
    </row>
    <row r="168" spans="5:23" ht="15.75" x14ac:dyDescent="0.25">
      <c r="E168" s="69" t="str">
        <f ca="1">IF(E167&lt;COUNTIF(PRN!C$4:C$999999,F$2),(E167+1),"")</f>
        <v/>
      </c>
      <c r="F168" s="70" t="str">
        <f ca="1">IFERROR(INDEX(PRN!$B$2:$F$1048576,(MATCH('Procurement Analysis P-M-Q'!$F$2,PRN!$C$2:$C$1048576,0)+$E168-1),MATCH(F$4,PRN!$B$2:$F$2,0)),"")</f>
        <v/>
      </c>
      <c r="G168" s="70" t="str">
        <f ca="1">IFERROR(INDEX(PRN!$B$2:$F$1048576,(MATCH('Procurement Analysis P-M-Q'!$F$2,PRN!$C$2:$C$1048576,0)+$E168-1),MATCH(G$4,PRN!$B$2:$F$2,0)),"")</f>
        <v/>
      </c>
      <c r="H168" s="71" t="str">
        <f ca="1">IFERROR(INDEX(PRN!$B$2:$F$1048576,(MATCH('Procurement Analysis P-M-Q'!$F$2,PRN!$C$2:$C$1048576,0)+$E168-1),MATCH(H$4,PRN!$B$2:$F$2,0)),"")</f>
        <v/>
      </c>
      <c r="J168" s="69" t="str">
        <f ca="1">IF(J167&lt;COUNTIF(PRN!C$4:C$999999,K$2),(J167+1),"")</f>
        <v/>
      </c>
      <c r="K168" s="70" t="str">
        <f ca="1">IFERROR(INDEX(PRN!$B$2:$F$1048576,(MATCH('Procurement Analysis P-M-Q'!$K$2,PRN!$C$2:$C$1048576,0)+$J168-1),MATCH(K$4,PRN!$B$2:$F$2,0)),"")</f>
        <v/>
      </c>
      <c r="L168" s="70" t="str">
        <f ca="1">IFERROR(INDEX(PRN!$B$2:$F$1048576,(MATCH('Procurement Analysis P-M-Q'!$K$2,PRN!$C$2:$C$1048576,0)+$J168-1),MATCH(L$4,PRN!$B$2:$F$2,0)),"")</f>
        <v/>
      </c>
      <c r="M168" s="71" t="str">
        <f ca="1">IFERROR(INDEX(PRN!$B$2:$F$1048576,(MATCH('Procurement Analysis P-M-Q'!$K$2,PRN!$C$2:$C$1048576,0)+$J168-1),MATCH(M$4,PRN!$B$2:$F$2,0)),"")</f>
        <v/>
      </c>
      <c r="O168" s="69" t="str">
        <f ca="1">IF(O167&lt;COUNTIF(PRN!C$4:C$999999,P$2),(O167+1),"")</f>
        <v/>
      </c>
      <c r="P168" s="70" t="str">
        <f ca="1">IFERROR(INDEX(PRN!$B$2:$F$1048576,(MATCH('Procurement Analysis P-M-Q'!$P$2,PRN!$C$2:$C$1048576,0)+$O168-1),MATCH(P$4,PRN!$B$2:$F$2,0)),"")</f>
        <v/>
      </c>
      <c r="Q168" s="70" t="str">
        <f ca="1">IFERROR(INDEX(PRN!$B$2:$F$1048576,(MATCH('Procurement Analysis P-M-Q'!$P$2,PRN!$C$2:$C$1048576,0)+$O168-1),MATCH(Q$4,PRN!$B$2:$F$2,0)),"")</f>
        <v/>
      </c>
      <c r="R168" s="71" t="str">
        <f ca="1">IFERROR(INDEX(PRN!$B$2:$F$1048576,(MATCH('Procurement Analysis P-M-Q'!$P$2,PRN!$C$2:$C$1048576,0)+$O168-1),MATCH(R$4,PRN!$B$2:$F$2,0)),"")</f>
        <v/>
      </c>
      <c r="T168" s="69" t="str">
        <f ca="1">IF(T167&lt;COUNTIF(PRN!H$4:H$999999,U$2),(T167+1),"")</f>
        <v/>
      </c>
      <c r="U168" s="70" t="str">
        <f ca="1">IFERROR(INDEX(PRN!$B$2:$F$1048576,(MATCH('Procurement Analysis P-M-Q'!$U$2,PRN!$C$2:$C$1048576,0)+$T168-1),MATCH(U$4,PRN!$B$2:$F$2,0)),"")</f>
        <v/>
      </c>
      <c r="V168" s="70" t="str">
        <f ca="1">IFERROR(INDEX(PRN!$B$2:$F$1048576,(MATCH('Procurement Analysis P-M-Q'!$U$2,PRN!$C$2:$C$1048576,0)+$T168-1),MATCH(V$4,PRN!$B$2:$F$2,0)),"")</f>
        <v/>
      </c>
      <c r="W168" s="70" t="str">
        <f ca="1">IFERROR(INDEX(PRN!$B$2:$F$1048576,(MATCH('Procurement Analysis P-M-Q'!$U$2,PRN!$C$2:$C$1048576,0)+$T168-1),MATCH(W$4,PRN!$B$2:$F$2,0)),"")</f>
        <v/>
      </c>
    </row>
    <row r="169" spans="5:23" ht="15.75" x14ac:dyDescent="0.25">
      <c r="E169" s="69" t="str">
        <f ca="1">IF(E168&lt;COUNTIF(PRN!C$4:C$999999,F$2),(E168+1),"")</f>
        <v/>
      </c>
      <c r="F169" s="70" t="str">
        <f ca="1">IFERROR(INDEX(PRN!$B$2:$F$1048576,(MATCH('Procurement Analysis P-M-Q'!$F$2,PRN!$C$2:$C$1048576,0)+$E169-1),MATCH(F$4,PRN!$B$2:$F$2,0)),"")</f>
        <v/>
      </c>
      <c r="G169" s="70" t="str">
        <f ca="1">IFERROR(INDEX(PRN!$B$2:$F$1048576,(MATCH('Procurement Analysis P-M-Q'!$F$2,PRN!$C$2:$C$1048576,0)+$E169-1),MATCH(G$4,PRN!$B$2:$F$2,0)),"")</f>
        <v/>
      </c>
      <c r="H169" s="71" t="str">
        <f ca="1">IFERROR(INDEX(PRN!$B$2:$F$1048576,(MATCH('Procurement Analysis P-M-Q'!$F$2,PRN!$C$2:$C$1048576,0)+$E169-1),MATCH(H$4,PRN!$B$2:$F$2,0)),"")</f>
        <v/>
      </c>
      <c r="J169" s="69" t="str">
        <f ca="1">IF(J168&lt;COUNTIF(PRN!C$4:C$999999,K$2),(J168+1),"")</f>
        <v/>
      </c>
      <c r="K169" s="70" t="str">
        <f ca="1">IFERROR(INDEX(PRN!$B$2:$F$1048576,(MATCH('Procurement Analysis P-M-Q'!$K$2,PRN!$C$2:$C$1048576,0)+$J169-1),MATCH(K$4,PRN!$B$2:$F$2,0)),"")</f>
        <v/>
      </c>
      <c r="L169" s="70" t="str">
        <f ca="1">IFERROR(INDEX(PRN!$B$2:$F$1048576,(MATCH('Procurement Analysis P-M-Q'!$K$2,PRN!$C$2:$C$1048576,0)+$J169-1),MATCH(L$4,PRN!$B$2:$F$2,0)),"")</f>
        <v/>
      </c>
      <c r="M169" s="71" t="str">
        <f ca="1">IFERROR(INDEX(PRN!$B$2:$F$1048576,(MATCH('Procurement Analysis P-M-Q'!$K$2,PRN!$C$2:$C$1048576,0)+$J169-1),MATCH(M$4,PRN!$B$2:$F$2,0)),"")</f>
        <v/>
      </c>
      <c r="O169" s="69" t="str">
        <f ca="1">IF(O168&lt;COUNTIF(PRN!C$4:C$999999,P$2),(O168+1),"")</f>
        <v/>
      </c>
      <c r="P169" s="70" t="str">
        <f ca="1">IFERROR(INDEX(PRN!$B$2:$F$1048576,(MATCH('Procurement Analysis P-M-Q'!$P$2,PRN!$C$2:$C$1048576,0)+$O169-1),MATCH(P$4,PRN!$B$2:$F$2,0)),"")</f>
        <v/>
      </c>
      <c r="Q169" s="70" t="str">
        <f ca="1">IFERROR(INDEX(PRN!$B$2:$F$1048576,(MATCH('Procurement Analysis P-M-Q'!$P$2,PRN!$C$2:$C$1048576,0)+$O169-1),MATCH(Q$4,PRN!$B$2:$F$2,0)),"")</f>
        <v/>
      </c>
      <c r="R169" s="71" t="str">
        <f ca="1">IFERROR(INDEX(PRN!$B$2:$F$1048576,(MATCH('Procurement Analysis P-M-Q'!$P$2,PRN!$C$2:$C$1048576,0)+$O169-1),MATCH(R$4,PRN!$B$2:$F$2,0)),"")</f>
        <v/>
      </c>
      <c r="T169" s="69" t="str">
        <f ca="1">IF(T168&lt;COUNTIF(PRN!H$4:H$999999,U$2),(T168+1),"")</f>
        <v/>
      </c>
      <c r="U169" s="70" t="str">
        <f ca="1">IFERROR(INDEX(PRN!$B$2:$F$1048576,(MATCH('Procurement Analysis P-M-Q'!$U$2,PRN!$C$2:$C$1048576,0)+$T169-1),MATCH(U$4,PRN!$B$2:$F$2,0)),"")</f>
        <v/>
      </c>
      <c r="V169" s="70" t="str">
        <f ca="1">IFERROR(INDEX(PRN!$B$2:$F$1048576,(MATCH('Procurement Analysis P-M-Q'!$U$2,PRN!$C$2:$C$1048576,0)+$T169-1),MATCH(V$4,PRN!$B$2:$F$2,0)),"")</f>
        <v/>
      </c>
      <c r="W169" s="70" t="str">
        <f ca="1">IFERROR(INDEX(PRN!$B$2:$F$1048576,(MATCH('Procurement Analysis P-M-Q'!$U$2,PRN!$C$2:$C$1048576,0)+$T169-1),MATCH(W$4,PRN!$B$2:$F$2,0)),"")</f>
        <v/>
      </c>
    </row>
    <row r="170" spans="5:23" ht="15.75" x14ac:dyDescent="0.25">
      <c r="E170" s="69" t="str">
        <f ca="1">IF(E169&lt;COUNTIF(PRN!C$4:C$999999,F$2),(E169+1),"")</f>
        <v/>
      </c>
      <c r="F170" s="70" t="str">
        <f ca="1">IFERROR(INDEX(PRN!$B$2:$F$1048576,(MATCH('Procurement Analysis P-M-Q'!$F$2,PRN!$C$2:$C$1048576,0)+$E170-1),MATCH(F$4,PRN!$B$2:$F$2,0)),"")</f>
        <v/>
      </c>
      <c r="G170" s="70" t="str">
        <f ca="1">IFERROR(INDEX(PRN!$B$2:$F$1048576,(MATCH('Procurement Analysis P-M-Q'!$F$2,PRN!$C$2:$C$1048576,0)+$E170-1),MATCH(G$4,PRN!$B$2:$F$2,0)),"")</f>
        <v/>
      </c>
      <c r="H170" s="71" t="str">
        <f ca="1">IFERROR(INDEX(PRN!$B$2:$F$1048576,(MATCH('Procurement Analysis P-M-Q'!$F$2,PRN!$C$2:$C$1048576,0)+$E170-1),MATCH(H$4,PRN!$B$2:$F$2,0)),"")</f>
        <v/>
      </c>
      <c r="J170" s="69" t="str">
        <f ca="1">IF(J169&lt;COUNTIF(PRN!C$4:C$999999,K$2),(J169+1),"")</f>
        <v/>
      </c>
      <c r="K170" s="70" t="str">
        <f ca="1">IFERROR(INDEX(PRN!$B$2:$F$1048576,(MATCH('Procurement Analysis P-M-Q'!$K$2,PRN!$C$2:$C$1048576,0)+$J170-1),MATCH(K$4,PRN!$B$2:$F$2,0)),"")</f>
        <v/>
      </c>
      <c r="L170" s="70" t="str">
        <f ca="1">IFERROR(INDEX(PRN!$B$2:$F$1048576,(MATCH('Procurement Analysis P-M-Q'!$K$2,PRN!$C$2:$C$1048576,0)+$J170-1),MATCH(L$4,PRN!$B$2:$F$2,0)),"")</f>
        <v/>
      </c>
      <c r="M170" s="71" t="str">
        <f ca="1">IFERROR(INDEX(PRN!$B$2:$F$1048576,(MATCH('Procurement Analysis P-M-Q'!$K$2,PRN!$C$2:$C$1048576,0)+$J170-1),MATCH(M$4,PRN!$B$2:$F$2,0)),"")</f>
        <v/>
      </c>
      <c r="O170" s="69" t="str">
        <f ca="1">IF(O169&lt;COUNTIF(PRN!C$4:C$999999,P$2),(O169+1),"")</f>
        <v/>
      </c>
      <c r="P170" s="70" t="str">
        <f ca="1">IFERROR(INDEX(PRN!$B$2:$F$1048576,(MATCH('Procurement Analysis P-M-Q'!$P$2,PRN!$C$2:$C$1048576,0)+$O170-1),MATCH(P$4,PRN!$B$2:$F$2,0)),"")</f>
        <v/>
      </c>
      <c r="Q170" s="70" t="str">
        <f ca="1">IFERROR(INDEX(PRN!$B$2:$F$1048576,(MATCH('Procurement Analysis P-M-Q'!$P$2,PRN!$C$2:$C$1048576,0)+$O170-1),MATCH(Q$4,PRN!$B$2:$F$2,0)),"")</f>
        <v/>
      </c>
      <c r="R170" s="71" t="str">
        <f ca="1">IFERROR(INDEX(PRN!$B$2:$F$1048576,(MATCH('Procurement Analysis P-M-Q'!$P$2,PRN!$C$2:$C$1048576,0)+$O170-1),MATCH(R$4,PRN!$B$2:$F$2,0)),"")</f>
        <v/>
      </c>
      <c r="T170" s="69" t="str">
        <f ca="1">IF(T169&lt;COUNTIF(PRN!H$4:H$999999,U$2),(T169+1),"")</f>
        <v/>
      </c>
      <c r="U170" s="70" t="str">
        <f ca="1">IFERROR(INDEX(PRN!$B$2:$F$1048576,(MATCH('Procurement Analysis P-M-Q'!$U$2,PRN!$C$2:$C$1048576,0)+$T170-1),MATCH(U$4,PRN!$B$2:$F$2,0)),"")</f>
        <v/>
      </c>
      <c r="V170" s="70" t="str">
        <f ca="1">IFERROR(INDEX(PRN!$B$2:$F$1048576,(MATCH('Procurement Analysis P-M-Q'!$U$2,PRN!$C$2:$C$1048576,0)+$T170-1),MATCH(V$4,PRN!$B$2:$F$2,0)),"")</f>
        <v/>
      </c>
      <c r="W170" s="70" t="str">
        <f ca="1">IFERROR(INDEX(PRN!$B$2:$F$1048576,(MATCH('Procurement Analysis P-M-Q'!$U$2,PRN!$C$2:$C$1048576,0)+$T170-1),MATCH(W$4,PRN!$B$2:$F$2,0)),"")</f>
        <v/>
      </c>
    </row>
    <row r="171" spans="5:23" ht="15.75" x14ac:dyDescent="0.25">
      <c r="E171" s="69" t="str">
        <f ca="1">IF(E170&lt;COUNTIF(PRN!C$4:C$999999,F$2),(E170+1),"")</f>
        <v/>
      </c>
      <c r="F171" s="70" t="str">
        <f ca="1">IFERROR(INDEX(PRN!$B$2:$F$1048576,(MATCH('Procurement Analysis P-M-Q'!$F$2,PRN!$C$2:$C$1048576,0)+$E171-1),MATCH(F$4,PRN!$B$2:$F$2,0)),"")</f>
        <v/>
      </c>
      <c r="G171" s="70" t="str">
        <f ca="1">IFERROR(INDEX(PRN!$B$2:$F$1048576,(MATCH('Procurement Analysis P-M-Q'!$F$2,PRN!$C$2:$C$1048576,0)+$E171-1),MATCH(G$4,PRN!$B$2:$F$2,0)),"")</f>
        <v/>
      </c>
      <c r="H171" s="71" t="str">
        <f ca="1">IFERROR(INDEX(PRN!$B$2:$F$1048576,(MATCH('Procurement Analysis P-M-Q'!$F$2,PRN!$C$2:$C$1048576,0)+$E171-1),MATCH(H$4,PRN!$B$2:$F$2,0)),"")</f>
        <v/>
      </c>
      <c r="J171" s="69" t="str">
        <f ca="1">IF(J170&lt;COUNTIF(PRN!C$4:C$999999,K$2),(J170+1),"")</f>
        <v/>
      </c>
      <c r="K171" s="70" t="str">
        <f ca="1">IFERROR(INDEX(PRN!$B$2:$F$1048576,(MATCH('Procurement Analysis P-M-Q'!$K$2,PRN!$C$2:$C$1048576,0)+$J171-1),MATCH(K$4,PRN!$B$2:$F$2,0)),"")</f>
        <v/>
      </c>
      <c r="L171" s="70" t="str">
        <f ca="1">IFERROR(INDEX(PRN!$B$2:$F$1048576,(MATCH('Procurement Analysis P-M-Q'!$K$2,PRN!$C$2:$C$1048576,0)+$J171-1),MATCH(L$4,PRN!$B$2:$F$2,0)),"")</f>
        <v/>
      </c>
      <c r="M171" s="71" t="str">
        <f ca="1">IFERROR(INDEX(PRN!$B$2:$F$1048576,(MATCH('Procurement Analysis P-M-Q'!$K$2,PRN!$C$2:$C$1048576,0)+$J171-1),MATCH(M$4,PRN!$B$2:$F$2,0)),"")</f>
        <v/>
      </c>
      <c r="O171" s="69" t="str">
        <f ca="1">IF(O170&lt;COUNTIF(PRN!C$4:C$999999,P$2),(O170+1),"")</f>
        <v/>
      </c>
      <c r="P171" s="70" t="str">
        <f ca="1">IFERROR(INDEX(PRN!$B$2:$F$1048576,(MATCH('Procurement Analysis P-M-Q'!$P$2,PRN!$C$2:$C$1048576,0)+$O171-1),MATCH(P$4,PRN!$B$2:$F$2,0)),"")</f>
        <v/>
      </c>
      <c r="Q171" s="70" t="str">
        <f ca="1">IFERROR(INDEX(PRN!$B$2:$F$1048576,(MATCH('Procurement Analysis P-M-Q'!$P$2,PRN!$C$2:$C$1048576,0)+$O171-1),MATCH(Q$4,PRN!$B$2:$F$2,0)),"")</f>
        <v/>
      </c>
      <c r="R171" s="71" t="str">
        <f ca="1">IFERROR(INDEX(PRN!$B$2:$F$1048576,(MATCH('Procurement Analysis P-M-Q'!$P$2,PRN!$C$2:$C$1048576,0)+$O171-1),MATCH(R$4,PRN!$B$2:$F$2,0)),"")</f>
        <v/>
      </c>
      <c r="T171" s="69" t="str">
        <f ca="1">IF(T170&lt;COUNTIF(PRN!H$4:H$999999,U$2),(T170+1),"")</f>
        <v/>
      </c>
      <c r="U171" s="70" t="str">
        <f ca="1">IFERROR(INDEX(PRN!$B$2:$F$1048576,(MATCH('Procurement Analysis P-M-Q'!$U$2,PRN!$C$2:$C$1048576,0)+$T171-1),MATCH(U$4,PRN!$B$2:$F$2,0)),"")</f>
        <v/>
      </c>
      <c r="V171" s="70" t="str">
        <f ca="1">IFERROR(INDEX(PRN!$B$2:$F$1048576,(MATCH('Procurement Analysis P-M-Q'!$U$2,PRN!$C$2:$C$1048576,0)+$T171-1),MATCH(V$4,PRN!$B$2:$F$2,0)),"")</f>
        <v/>
      </c>
      <c r="W171" s="70" t="str">
        <f ca="1">IFERROR(INDEX(PRN!$B$2:$F$1048576,(MATCH('Procurement Analysis P-M-Q'!$U$2,PRN!$C$2:$C$1048576,0)+$T171-1),MATCH(W$4,PRN!$B$2:$F$2,0)),"")</f>
        <v/>
      </c>
    </row>
    <row r="172" spans="5:23" ht="15.75" x14ac:dyDescent="0.25">
      <c r="E172" s="69" t="str">
        <f ca="1">IF(E171&lt;COUNTIF(PRN!C$4:C$999999,F$2),(E171+1),"")</f>
        <v/>
      </c>
      <c r="F172" s="70" t="str">
        <f ca="1">IFERROR(INDEX(PRN!$B$2:$F$1048576,(MATCH('Procurement Analysis P-M-Q'!$F$2,PRN!$C$2:$C$1048576,0)+$E172-1),MATCH(F$4,PRN!$B$2:$F$2,0)),"")</f>
        <v/>
      </c>
      <c r="G172" s="70" t="str">
        <f ca="1">IFERROR(INDEX(PRN!$B$2:$F$1048576,(MATCH('Procurement Analysis P-M-Q'!$F$2,PRN!$C$2:$C$1048576,0)+$E172-1),MATCH(G$4,PRN!$B$2:$F$2,0)),"")</f>
        <v/>
      </c>
      <c r="H172" s="71" t="str">
        <f ca="1">IFERROR(INDEX(PRN!$B$2:$F$1048576,(MATCH('Procurement Analysis P-M-Q'!$F$2,PRN!$C$2:$C$1048576,0)+$E172-1),MATCH(H$4,PRN!$B$2:$F$2,0)),"")</f>
        <v/>
      </c>
      <c r="J172" s="69" t="str">
        <f ca="1">IF(J171&lt;COUNTIF(PRN!C$4:C$999999,K$2),(J171+1),"")</f>
        <v/>
      </c>
      <c r="K172" s="70" t="str">
        <f ca="1">IFERROR(INDEX(PRN!$B$2:$F$1048576,(MATCH('Procurement Analysis P-M-Q'!$K$2,PRN!$C$2:$C$1048576,0)+$J172-1),MATCH(K$4,PRN!$B$2:$F$2,0)),"")</f>
        <v/>
      </c>
      <c r="L172" s="70" t="str">
        <f ca="1">IFERROR(INDEX(PRN!$B$2:$F$1048576,(MATCH('Procurement Analysis P-M-Q'!$K$2,PRN!$C$2:$C$1048576,0)+$J172-1),MATCH(L$4,PRN!$B$2:$F$2,0)),"")</f>
        <v/>
      </c>
      <c r="M172" s="71" t="str">
        <f ca="1">IFERROR(INDEX(PRN!$B$2:$F$1048576,(MATCH('Procurement Analysis P-M-Q'!$K$2,PRN!$C$2:$C$1048576,0)+$J172-1),MATCH(M$4,PRN!$B$2:$F$2,0)),"")</f>
        <v/>
      </c>
      <c r="O172" s="69" t="str">
        <f ca="1">IF(O171&lt;COUNTIF(PRN!C$4:C$999999,P$2),(O171+1),"")</f>
        <v/>
      </c>
      <c r="P172" s="70" t="str">
        <f ca="1">IFERROR(INDEX(PRN!$B$2:$F$1048576,(MATCH('Procurement Analysis P-M-Q'!$P$2,PRN!$C$2:$C$1048576,0)+$O172-1),MATCH(P$4,PRN!$B$2:$F$2,0)),"")</f>
        <v/>
      </c>
      <c r="Q172" s="70" t="str">
        <f ca="1">IFERROR(INDEX(PRN!$B$2:$F$1048576,(MATCH('Procurement Analysis P-M-Q'!$P$2,PRN!$C$2:$C$1048576,0)+$O172-1),MATCH(Q$4,PRN!$B$2:$F$2,0)),"")</f>
        <v/>
      </c>
      <c r="R172" s="71" t="str">
        <f ca="1">IFERROR(INDEX(PRN!$B$2:$F$1048576,(MATCH('Procurement Analysis P-M-Q'!$P$2,PRN!$C$2:$C$1048576,0)+$O172-1),MATCH(R$4,PRN!$B$2:$F$2,0)),"")</f>
        <v/>
      </c>
      <c r="T172" s="69" t="str">
        <f ca="1">IF(T171&lt;COUNTIF(PRN!H$4:H$999999,U$2),(T171+1),"")</f>
        <v/>
      </c>
      <c r="U172" s="70" t="str">
        <f ca="1">IFERROR(INDEX(PRN!$B$2:$F$1048576,(MATCH('Procurement Analysis P-M-Q'!$U$2,PRN!$C$2:$C$1048576,0)+$T172-1),MATCH(U$4,PRN!$B$2:$F$2,0)),"")</f>
        <v/>
      </c>
      <c r="V172" s="70" t="str">
        <f ca="1">IFERROR(INDEX(PRN!$B$2:$F$1048576,(MATCH('Procurement Analysis P-M-Q'!$U$2,PRN!$C$2:$C$1048576,0)+$T172-1),MATCH(V$4,PRN!$B$2:$F$2,0)),"")</f>
        <v/>
      </c>
      <c r="W172" s="70" t="str">
        <f ca="1">IFERROR(INDEX(PRN!$B$2:$F$1048576,(MATCH('Procurement Analysis P-M-Q'!$U$2,PRN!$C$2:$C$1048576,0)+$T172-1),MATCH(W$4,PRN!$B$2:$F$2,0)),"")</f>
        <v/>
      </c>
    </row>
    <row r="173" spans="5:23" ht="15.75" x14ac:dyDescent="0.25">
      <c r="E173" s="69" t="str">
        <f ca="1">IF(E172&lt;COUNTIF(PRN!C$4:C$999999,F$2),(E172+1),"")</f>
        <v/>
      </c>
      <c r="F173" s="70" t="str">
        <f ca="1">IFERROR(INDEX(PRN!$B$2:$F$1048576,(MATCH('Procurement Analysis P-M-Q'!$F$2,PRN!$C$2:$C$1048576,0)+$E173-1),MATCH(F$4,PRN!$B$2:$F$2,0)),"")</f>
        <v/>
      </c>
      <c r="G173" s="70" t="str">
        <f ca="1">IFERROR(INDEX(PRN!$B$2:$F$1048576,(MATCH('Procurement Analysis P-M-Q'!$F$2,PRN!$C$2:$C$1048576,0)+$E173-1),MATCH(G$4,PRN!$B$2:$F$2,0)),"")</f>
        <v/>
      </c>
      <c r="H173" s="71" t="str">
        <f ca="1">IFERROR(INDEX(PRN!$B$2:$F$1048576,(MATCH('Procurement Analysis P-M-Q'!$F$2,PRN!$C$2:$C$1048576,0)+$E173-1),MATCH(H$4,PRN!$B$2:$F$2,0)),"")</f>
        <v/>
      </c>
      <c r="J173" s="69" t="str">
        <f ca="1">IF(J172&lt;COUNTIF(PRN!C$4:C$999999,K$2),(J172+1),"")</f>
        <v/>
      </c>
      <c r="K173" s="70" t="str">
        <f ca="1">IFERROR(INDEX(PRN!$B$2:$F$1048576,(MATCH('Procurement Analysis P-M-Q'!$K$2,PRN!$C$2:$C$1048576,0)+$J173-1),MATCH(K$4,PRN!$B$2:$F$2,0)),"")</f>
        <v/>
      </c>
      <c r="L173" s="70" t="str">
        <f ca="1">IFERROR(INDEX(PRN!$B$2:$F$1048576,(MATCH('Procurement Analysis P-M-Q'!$K$2,PRN!$C$2:$C$1048576,0)+$J173-1),MATCH(L$4,PRN!$B$2:$F$2,0)),"")</f>
        <v/>
      </c>
      <c r="M173" s="71" t="str">
        <f ca="1">IFERROR(INDEX(PRN!$B$2:$F$1048576,(MATCH('Procurement Analysis P-M-Q'!$K$2,PRN!$C$2:$C$1048576,0)+$J173-1),MATCH(M$4,PRN!$B$2:$F$2,0)),"")</f>
        <v/>
      </c>
      <c r="O173" s="69" t="str">
        <f ca="1">IF(O172&lt;COUNTIF(PRN!C$4:C$999999,P$2),(O172+1),"")</f>
        <v/>
      </c>
      <c r="P173" s="70" t="str">
        <f ca="1">IFERROR(INDEX(PRN!$B$2:$F$1048576,(MATCH('Procurement Analysis P-M-Q'!$P$2,PRN!$C$2:$C$1048576,0)+$O173-1),MATCH(P$4,PRN!$B$2:$F$2,0)),"")</f>
        <v/>
      </c>
      <c r="Q173" s="70" t="str">
        <f ca="1">IFERROR(INDEX(PRN!$B$2:$F$1048576,(MATCH('Procurement Analysis P-M-Q'!$P$2,PRN!$C$2:$C$1048576,0)+$O173-1),MATCH(Q$4,PRN!$B$2:$F$2,0)),"")</f>
        <v/>
      </c>
      <c r="R173" s="71" t="str">
        <f ca="1">IFERROR(INDEX(PRN!$B$2:$F$1048576,(MATCH('Procurement Analysis P-M-Q'!$P$2,PRN!$C$2:$C$1048576,0)+$O173-1),MATCH(R$4,PRN!$B$2:$F$2,0)),"")</f>
        <v/>
      </c>
      <c r="T173" s="69" t="str">
        <f ca="1">IF(T172&lt;COUNTIF(PRN!H$4:H$999999,U$2),(T172+1),"")</f>
        <v/>
      </c>
      <c r="U173" s="70" t="str">
        <f ca="1">IFERROR(INDEX(PRN!$B$2:$F$1048576,(MATCH('Procurement Analysis P-M-Q'!$U$2,PRN!$C$2:$C$1048576,0)+$T173-1),MATCH(U$4,PRN!$B$2:$F$2,0)),"")</f>
        <v/>
      </c>
      <c r="V173" s="70" t="str">
        <f ca="1">IFERROR(INDEX(PRN!$B$2:$F$1048576,(MATCH('Procurement Analysis P-M-Q'!$U$2,PRN!$C$2:$C$1048576,0)+$T173-1),MATCH(V$4,PRN!$B$2:$F$2,0)),"")</f>
        <v/>
      </c>
      <c r="W173" s="70" t="str">
        <f ca="1">IFERROR(INDEX(PRN!$B$2:$F$1048576,(MATCH('Procurement Analysis P-M-Q'!$U$2,PRN!$C$2:$C$1048576,0)+$T173-1),MATCH(W$4,PRN!$B$2:$F$2,0)),"")</f>
        <v/>
      </c>
    </row>
    <row r="174" spans="5:23" ht="15.75" x14ac:dyDescent="0.25">
      <c r="E174" s="69" t="str">
        <f ca="1">IF(E173&lt;COUNTIF(PRN!C$4:C$999999,F$2),(E173+1),"")</f>
        <v/>
      </c>
      <c r="F174" s="70" t="str">
        <f ca="1">IFERROR(INDEX(PRN!$B$2:$F$1048576,(MATCH('Procurement Analysis P-M-Q'!$F$2,PRN!$C$2:$C$1048576,0)+$E174-1),MATCH(F$4,PRN!$B$2:$F$2,0)),"")</f>
        <v/>
      </c>
      <c r="G174" s="70" t="str">
        <f ca="1">IFERROR(INDEX(PRN!$B$2:$F$1048576,(MATCH('Procurement Analysis P-M-Q'!$F$2,PRN!$C$2:$C$1048576,0)+$E174-1),MATCH(G$4,PRN!$B$2:$F$2,0)),"")</f>
        <v/>
      </c>
      <c r="H174" s="71" t="str">
        <f ca="1">IFERROR(INDEX(PRN!$B$2:$F$1048576,(MATCH('Procurement Analysis P-M-Q'!$F$2,PRN!$C$2:$C$1048576,0)+$E174-1),MATCH(H$4,PRN!$B$2:$F$2,0)),"")</f>
        <v/>
      </c>
      <c r="J174" s="69" t="str">
        <f ca="1">IF(J173&lt;COUNTIF(PRN!C$4:C$999999,K$2),(J173+1),"")</f>
        <v/>
      </c>
      <c r="K174" s="70" t="str">
        <f ca="1">IFERROR(INDEX(PRN!$B$2:$F$1048576,(MATCH('Procurement Analysis P-M-Q'!$K$2,PRN!$C$2:$C$1048576,0)+$J174-1),MATCH(K$4,PRN!$B$2:$F$2,0)),"")</f>
        <v/>
      </c>
      <c r="L174" s="70" t="str">
        <f ca="1">IFERROR(INDEX(PRN!$B$2:$F$1048576,(MATCH('Procurement Analysis P-M-Q'!$K$2,PRN!$C$2:$C$1048576,0)+$J174-1),MATCH(L$4,PRN!$B$2:$F$2,0)),"")</f>
        <v/>
      </c>
      <c r="M174" s="71" t="str">
        <f ca="1">IFERROR(INDEX(PRN!$B$2:$F$1048576,(MATCH('Procurement Analysis P-M-Q'!$K$2,PRN!$C$2:$C$1048576,0)+$J174-1),MATCH(M$4,PRN!$B$2:$F$2,0)),"")</f>
        <v/>
      </c>
      <c r="O174" s="69" t="str">
        <f ca="1">IF(O173&lt;COUNTIF(PRN!C$4:C$999999,P$2),(O173+1),"")</f>
        <v/>
      </c>
      <c r="P174" s="70" t="str">
        <f ca="1">IFERROR(INDEX(PRN!$B$2:$F$1048576,(MATCH('Procurement Analysis P-M-Q'!$P$2,PRN!$C$2:$C$1048576,0)+$O174-1),MATCH(P$4,PRN!$B$2:$F$2,0)),"")</f>
        <v/>
      </c>
      <c r="Q174" s="70" t="str">
        <f ca="1">IFERROR(INDEX(PRN!$B$2:$F$1048576,(MATCH('Procurement Analysis P-M-Q'!$P$2,PRN!$C$2:$C$1048576,0)+$O174-1),MATCH(Q$4,PRN!$B$2:$F$2,0)),"")</f>
        <v/>
      </c>
      <c r="R174" s="71" t="str">
        <f ca="1">IFERROR(INDEX(PRN!$B$2:$F$1048576,(MATCH('Procurement Analysis P-M-Q'!$P$2,PRN!$C$2:$C$1048576,0)+$O174-1),MATCH(R$4,PRN!$B$2:$F$2,0)),"")</f>
        <v/>
      </c>
      <c r="T174" s="69" t="str">
        <f ca="1">IF(T173&lt;COUNTIF(PRN!H$4:H$999999,U$2),(T173+1),"")</f>
        <v/>
      </c>
      <c r="U174" s="70" t="str">
        <f ca="1">IFERROR(INDEX(PRN!$B$2:$F$1048576,(MATCH('Procurement Analysis P-M-Q'!$U$2,PRN!$C$2:$C$1048576,0)+$T174-1),MATCH(U$4,PRN!$B$2:$F$2,0)),"")</f>
        <v/>
      </c>
      <c r="V174" s="70" t="str">
        <f ca="1">IFERROR(INDEX(PRN!$B$2:$F$1048576,(MATCH('Procurement Analysis P-M-Q'!$U$2,PRN!$C$2:$C$1048576,0)+$T174-1),MATCH(V$4,PRN!$B$2:$F$2,0)),"")</f>
        <v/>
      </c>
      <c r="W174" s="70" t="str">
        <f ca="1">IFERROR(INDEX(PRN!$B$2:$F$1048576,(MATCH('Procurement Analysis P-M-Q'!$U$2,PRN!$C$2:$C$1048576,0)+$T174-1),MATCH(W$4,PRN!$B$2:$F$2,0)),"")</f>
        <v/>
      </c>
    </row>
    <row r="175" spans="5:23" ht="15.75" x14ac:dyDescent="0.25">
      <c r="E175" s="69" t="str">
        <f ca="1">IF(E174&lt;COUNTIF(PRN!C$4:C$999999,F$2),(E174+1),"")</f>
        <v/>
      </c>
      <c r="F175" s="70" t="str">
        <f ca="1">IFERROR(INDEX(PRN!$B$2:$F$1048576,(MATCH('Procurement Analysis P-M-Q'!$F$2,PRN!$C$2:$C$1048576,0)+$E175-1),MATCH(F$4,PRN!$B$2:$F$2,0)),"")</f>
        <v/>
      </c>
      <c r="G175" s="70" t="str">
        <f ca="1">IFERROR(INDEX(PRN!$B$2:$F$1048576,(MATCH('Procurement Analysis P-M-Q'!$F$2,PRN!$C$2:$C$1048576,0)+$E175-1),MATCH(G$4,PRN!$B$2:$F$2,0)),"")</f>
        <v/>
      </c>
      <c r="H175" s="71" t="str">
        <f ca="1">IFERROR(INDEX(PRN!$B$2:$F$1048576,(MATCH('Procurement Analysis P-M-Q'!$F$2,PRN!$C$2:$C$1048576,0)+$E175-1),MATCH(H$4,PRN!$B$2:$F$2,0)),"")</f>
        <v/>
      </c>
      <c r="J175" s="69" t="str">
        <f ca="1">IF(J174&lt;COUNTIF(PRN!C$4:C$999999,K$2),(J174+1),"")</f>
        <v/>
      </c>
      <c r="K175" s="70" t="str">
        <f ca="1">IFERROR(INDEX(PRN!$B$2:$F$1048576,(MATCH('Procurement Analysis P-M-Q'!$K$2,PRN!$C$2:$C$1048576,0)+$J175-1),MATCH(K$4,PRN!$B$2:$F$2,0)),"")</f>
        <v/>
      </c>
      <c r="L175" s="70" t="str">
        <f ca="1">IFERROR(INDEX(PRN!$B$2:$F$1048576,(MATCH('Procurement Analysis P-M-Q'!$K$2,PRN!$C$2:$C$1048576,0)+$J175-1),MATCH(L$4,PRN!$B$2:$F$2,0)),"")</f>
        <v/>
      </c>
      <c r="M175" s="71" t="str">
        <f ca="1">IFERROR(INDEX(PRN!$B$2:$F$1048576,(MATCH('Procurement Analysis P-M-Q'!$K$2,PRN!$C$2:$C$1048576,0)+$J175-1),MATCH(M$4,PRN!$B$2:$F$2,0)),"")</f>
        <v/>
      </c>
      <c r="O175" s="69" t="str">
        <f ca="1">IF(O174&lt;COUNTIF(PRN!C$4:C$999999,P$2),(O174+1),"")</f>
        <v/>
      </c>
      <c r="P175" s="70" t="str">
        <f ca="1">IFERROR(INDEX(PRN!$B$2:$F$1048576,(MATCH('Procurement Analysis P-M-Q'!$P$2,PRN!$C$2:$C$1048576,0)+$O175-1),MATCH(P$4,PRN!$B$2:$F$2,0)),"")</f>
        <v/>
      </c>
      <c r="Q175" s="70" t="str">
        <f ca="1">IFERROR(INDEX(PRN!$B$2:$F$1048576,(MATCH('Procurement Analysis P-M-Q'!$P$2,PRN!$C$2:$C$1048576,0)+$O175-1),MATCH(Q$4,PRN!$B$2:$F$2,0)),"")</f>
        <v/>
      </c>
      <c r="R175" s="71" t="str">
        <f ca="1">IFERROR(INDEX(PRN!$B$2:$F$1048576,(MATCH('Procurement Analysis P-M-Q'!$P$2,PRN!$C$2:$C$1048576,0)+$O175-1),MATCH(R$4,PRN!$B$2:$F$2,0)),"")</f>
        <v/>
      </c>
      <c r="T175" s="69" t="str">
        <f ca="1">IF(T174&lt;COUNTIF(PRN!H$4:H$999999,U$2),(T174+1),"")</f>
        <v/>
      </c>
      <c r="U175" s="70" t="str">
        <f ca="1">IFERROR(INDEX(PRN!$B$2:$F$1048576,(MATCH('Procurement Analysis P-M-Q'!$U$2,PRN!$C$2:$C$1048576,0)+$T175-1),MATCH(U$4,PRN!$B$2:$F$2,0)),"")</f>
        <v/>
      </c>
      <c r="V175" s="70" t="str">
        <f ca="1">IFERROR(INDEX(PRN!$B$2:$F$1048576,(MATCH('Procurement Analysis P-M-Q'!$U$2,PRN!$C$2:$C$1048576,0)+$T175-1),MATCH(V$4,PRN!$B$2:$F$2,0)),"")</f>
        <v/>
      </c>
      <c r="W175" s="70" t="str">
        <f ca="1">IFERROR(INDEX(PRN!$B$2:$F$1048576,(MATCH('Procurement Analysis P-M-Q'!$U$2,PRN!$C$2:$C$1048576,0)+$T175-1),MATCH(W$4,PRN!$B$2:$F$2,0)),"")</f>
        <v/>
      </c>
    </row>
    <row r="176" spans="5:23" ht="15.75" x14ac:dyDescent="0.25">
      <c r="E176" s="69" t="str">
        <f ca="1">IF(E175&lt;COUNTIF(PRN!C$4:C$999999,F$2),(E175+1),"")</f>
        <v/>
      </c>
      <c r="F176" s="70" t="str">
        <f ca="1">IFERROR(INDEX(PRN!$B$2:$F$1048576,(MATCH('Procurement Analysis P-M-Q'!$F$2,PRN!$C$2:$C$1048576,0)+$E176-1),MATCH(F$4,PRN!$B$2:$F$2,0)),"")</f>
        <v/>
      </c>
      <c r="G176" s="70" t="str">
        <f ca="1">IFERROR(INDEX(PRN!$B$2:$F$1048576,(MATCH('Procurement Analysis P-M-Q'!$F$2,PRN!$C$2:$C$1048576,0)+$E176-1),MATCH(G$4,PRN!$B$2:$F$2,0)),"")</f>
        <v/>
      </c>
      <c r="H176" s="71" t="str">
        <f ca="1">IFERROR(INDEX(PRN!$B$2:$F$1048576,(MATCH('Procurement Analysis P-M-Q'!$F$2,PRN!$C$2:$C$1048576,0)+$E176-1),MATCH(H$4,PRN!$B$2:$F$2,0)),"")</f>
        <v/>
      </c>
      <c r="J176" s="69" t="str">
        <f ca="1">IF(J175&lt;COUNTIF(PRN!C$4:C$999999,K$2),(J175+1),"")</f>
        <v/>
      </c>
      <c r="K176" s="70" t="str">
        <f ca="1">IFERROR(INDEX(PRN!$B$2:$F$1048576,(MATCH('Procurement Analysis P-M-Q'!$K$2,PRN!$C$2:$C$1048576,0)+$J176-1),MATCH(K$4,PRN!$B$2:$F$2,0)),"")</f>
        <v/>
      </c>
      <c r="L176" s="70" t="str">
        <f ca="1">IFERROR(INDEX(PRN!$B$2:$F$1048576,(MATCH('Procurement Analysis P-M-Q'!$K$2,PRN!$C$2:$C$1048576,0)+$J176-1),MATCH(L$4,PRN!$B$2:$F$2,0)),"")</f>
        <v/>
      </c>
      <c r="M176" s="71" t="str">
        <f ca="1">IFERROR(INDEX(PRN!$B$2:$F$1048576,(MATCH('Procurement Analysis P-M-Q'!$K$2,PRN!$C$2:$C$1048576,0)+$J176-1),MATCH(M$4,PRN!$B$2:$F$2,0)),"")</f>
        <v/>
      </c>
      <c r="O176" s="69" t="str">
        <f ca="1">IF(O175&lt;COUNTIF(PRN!C$4:C$999999,P$2),(O175+1),"")</f>
        <v/>
      </c>
      <c r="P176" s="70" t="str">
        <f ca="1">IFERROR(INDEX(PRN!$B$2:$F$1048576,(MATCH('Procurement Analysis P-M-Q'!$P$2,PRN!$C$2:$C$1048576,0)+$O176-1),MATCH(P$4,PRN!$B$2:$F$2,0)),"")</f>
        <v/>
      </c>
      <c r="Q176" s="70" t="str">
        <f ca="1">IFERROR(INDEX(PRN!$B$2:$F$1048576,(MATCH('Procurement Analysis P-M-Q'!$P$2,PRN!$C$2:$C$1048576,0)+$O176-1),MATCH(Q$4,PRN!$B$2:$F$2,0)),"")</f>
        <v/>
      </c>
      <c r="R176" s="71" t="str">
        <f ca="1">IFERROR(INDEX(PRN!$B$2:$F$1048576,(MATCH('Procurement Analysis P-M-Q'!$P$2,PRN!$C$2:$C$1048576,0)+$O176-1),MATCH(R$4,PRN!$B$2:$F$2,0)),"")</f>
        <v/>
      </c>
      <c r="T176" s="69" t="str">
        <f ca="1">IF(T175&lt;COUNTIF(PRN!H$4:H$999999,U$2),(T175+1),"")</f>
        <v/>
      </c>
      <c r="U176" s="70" t="str">
        <f ca="1">IFERROR(INDEX(PRN!$B$2:$F$1048576,(MATCH('Procurement Analysis P-M-Q'!$U$2,PRN!$C$2:$C$1048576,0)+$T176-1),MATCH(U$4,PRN!$B$2:$F$2,0)),"")</f>
        <v/>
      </c>
      <c r="V176" s="70" t="str">
        <f ca="1">IFERROR(INDEX(PRN!$B$2:$F$1048576,(MATCH('Procurement Analysis P-M-Q'!$U$2,PRN!$C$2:$C$1048576,0)+$T176-1),MATCH(V$4,PRN!$B$2:$F$2,0)),"")</f>
        <v/>
      </c>
      <c r="W176" s="70" t="str">
        <f ca="1">IFERROR(INDEX(PRN!$B$2:$F$1048576,(MATCH('Procurement Analysis P-M-Q'!$U$2,PRN!$C$2:$C$1048576,0)+$T176-1),MATCH(W$4,PRN!$B$2:$F$2,0)),"")</f>
        <v/>
      </c>
    </row>
    <row r="177" spans="5:23" ht="15.75" x14ac:dyDescent="0.25">
      <c r="E177" s="69" t="str">
        <f ca="1">IF(E176&lt;COUNTIF(PRN!C$4:C$999999,F$2),(E176+1),"")</f>
        <v/>
      </c>
      <c r="F177" s="70" t="str">
        <f ca="1">IFERROR(INDEX(PRN!$B$2:$F$1048576,(MATCH('Procurement Analysis P-M-Q'!$F$2,PRN!$C$2:$C$1048576,0)+$E177-1),MATCH(F$4,PRN!$B$2:$F$2,0)),"")</f>
        <v/>
      </c>
      <c r="G177" s="70" t="str">
        <f ca="1">IFERROR(INDEX(PRN!$B$2:$F$1048576,(MATCH('Procurement Analysis P-M-Q'!$F$2,PRN!$C$2:$C$1048576,0)+$E177-1),MATCH(G$4,PRN!$B$2:$F$2,0)),"")</f>
        <v/>
      </c>
      <c r="H177" s="71" t="str">
        <f ca="1">IFERROR(INDEX(PRN!$B$2:$F$1048576,(MATCH('Procurement Analysis P-M-Q'!$F$2,PRN!$C$2:$C$1048576,0)+$E177-1),MATCH(H$4,PRN!$B$2:$F$2,0)),"")</f>
        <v/>
      </c>
      <c r="J177" s="69" t="str">
        <f ca="1">IF(J176&lt;COUNTIF(PRN!C$4:C$999999,K$2),(J176+1),"")</f>
        <v/>
      </c>
      <c r="K177" s="70" t="str">
        <f ca="1">IFERROR(INDEX(PRN!$B$2:$F$1048576,(MATCH('Procurement Analysis P-M-Q'!$K$2,PRN!$C$2:$C$1048576,0)+$J177-1),MATCH(K$4,PRN!$B$2:$F$2,0)),"")</f>
        <v/>
      </c>
      <c r="L177" s="70" t="str">
        <f ca="1">IFERROR(INDEX(PRN!$B$2:$F$1048576,(MATCH('Procurement Analysis P-M-Q'!$K$2,PRN!$C$2:$C$1048576,0)+$J177-1),MATCH(L$4,PRN!$B$2:$F$2,0)),"")</f>
        <v/>
      </c>
      <c r="M177" s="71" t="str">
        <f ca="1">IFERROR(INDEX(PRN!$B$2:$F$1048576,(MATCH('Procurement Analysis P-M-Q'!$K$2,PRN!$C$2:$C$1048576,0)+$J177-1),MATCH(M$4,PRN!$B$2:$F$2,0)),"")</f>
        <v/>
      </c>
      <c r="O177" s="69" t="str">
        <f ca="1">IF(O176&lt;COUNTIF(PRN!C$4:C$999999,P$2),(O176+1),"")</f>
        <v/>
      </c>
      <c r="P177" s="70" t="str">
        <f ca="1">IFERROR(INDEX(PRN!$B$2:$F$1048576,(MATCH('Procurement Analysis P-M-Q'!$P$2,PRN!$C$2:$C$1048576,0)+$O177-1),MATCH(P$4,PRN!$B$2:$F$2,0)),"")</f>
        <v/>
      </c>
      <c r="Q177" s="70" t="str">
        <f ca="1">IFERROR(INDEX(PRN!$B$2:$F$1048576,(MATCH('Procurement Analysis P-M-Q'!$P$2,PRN!$C$2:$C$1048576,0)+$O177-1),MATCH(Q$4,PRN!$B$2:$F$2,0)),"")</f>
        <v/>
      </c>
      <c r="R177" s="71" t="str">
        <f ca="1">IFERROR(INDEX(PRN!$B$2:$F$1048576,(MATCH('Procurement Analysis P-M-Q'!$P$2,PRN!$C$2:$C$1048576,0)+$O177-1),MATCH(R$4,PRN!$B$2:$F$2,0)),"")</f>
        <v/>
      </c>
      <c r="T177" s="69" t="str">
        <f ca="1">IF(T176&lt;COUNTIF(PRN!H$4:H$999999,U$2),(T176+1),"")</f>
        <v/>
      </c>
      <c r="U177" s="70" t="str">
        <f ca="1">IFERROR(INDEX(PRN!$B$2:$F$1048576,(MATCH('Procurement Analysis P-M-Q'!$U$2,PRN!$C$2:$C$1048576,0)+$T177-1),MATCH(U$4,PRN!$B$2:$F$2,0)),"")</f>
        <v/>
      </c>
      <c r="V177" s="70" t="str">
        <f ca="1">IFERROR(INDEX(PRN!$B$2:$F$1048576,(MATCH('Procurement Analysis P-M-Q'!$U$2,PRN!$C$2:$C$1048576,0)+$T177-1),MATCH(V$4,PRN!$B$2:$F$2,0)),"")</f>
        <v/>
      </c>
      <c r="W177" s="70" t="str">
        <f ca="1">IFERROR(INDEX(PRN!$B$2:$F$1048576,(MATCH('Procurement Analysis P-M-Q'!$U$2,PRN!$C$2:$C$1048576,0)+$T177-1),MATCH(W$4,PRN!$B$2:$F$2,0)),"")</f>
        <v/>
      </c>
    </row>
    <row r="178" spans="5:23" ht="15.75" x14ac:dyDescent="0.25">
      <c r="E178" s="69" t="str">
        <f ca="1">IF(E177&lt;COUNTIF(PRN!C$4:C$999999,F$2),(E177+1),"")</f>
        <v/>
      </c>
      <c r="F178" s="70" t="str">
        <f ca="1">IFERROR(INDEX(PRN!$B$2:$F$1048576,(MATCH('Procurement Analysis P-M-Q'!$F$2,PRN!$C$2:$C$1048576,0)+$E178-1),MATCH(F$4,PRN!$B$2:$F$2,0)),"")</f>
        <v/>
      </c>
      <c r="G178" s="70" t="str">
        <f ca="1">IFERROR(INDEX(PRN!$B$2:$F$1048576,(MATCH('Procurement Analysis P-M-Q'!$F$2,PRN!$C$2:$C$1048576,0)+$E178-1),MATCH(G$4,PRN!$B$2:$F$2,0)),"")</f>
        <v/>
      </c>
      <c r="H178" s="71" t="str">
        <f ca="1">IFERROR(INDEX(PRN!$B$2:$F$1048576,(MATCH('Procurement Analysis P-M-Q'!$F$2,PRN!$C$2:$C$1048576,0)+$E178-1),MATCH(H$4,PRN!$B$2:$F$2,0)),"")</f>
        <v/>
      </c>
      <c r="J178" s="69" t="str">
        <f ca="1">IF(J177&lt;COUNTIF(PRN!C$4:C$999999,K$2),(J177+1),"")</f>
        <v/>
      </c>
      <c r="K178" s="70" t="str">
        <f ca="1">IFERROR(INDEX(PRN!$B$2:$F$1048576,(MATCH('Procurement Analysis P-M-Q'!$K$2,PRN!$C$2:$C$1048576,0)+$J178-1),MATCH(K$4,PRN!$B$2:$F$2,0)),"")</f>
        <v/>
      </c>
      <c r="L178" s="70" t="str">
        <f ca="1">IFERROR(INDEX(PRN!$B$2:$F$1048576,(MATCH('Procurement Analysis P-M-Q'!$K$2,PRN!$C$2:$C$1048576,0)+$J178-1),MATCH(L$4,PRN!$B$2:$F$2,0)),"")</f>
        <v/>
      </c>
      <c r="M178" s="71" t="str">
        <f ca="1">IFERROR(INDEX(PRN!$B$2:$F$1048576,(MATCH('Procurement Analysis P-M-Q'!$K$2,PRN!$C$2:$C$1048576,0)+$J178-1),MATCH(M$4,PRN!$B$2:$F$2,0)),"")</f>
        <v/>
      </c>
      <c r="O178" s="69" t="str">
        <f ca="1">IF(O177&lt;COUNTIF(PRN!C$4:C$999999,P$2),(O177+1),"")</f>
        <v/>
      </c>
      <c r="P178" s="70" t="str">
        <f ca="1">IFERROR(INDEX(PRN!$B$2:$F$1048576,(MATCH('Procurement Analysis P-M-Q'!$P$2,PRN!$C$2:$C$1048576,0)+$O178-1),MATCH(P$4,PRN!$B$2:$F$2,0)),"")</f>
        <v/>
      </c>
      <c r="Q178" s="70" t="str">
        <f ca="1">IFERROR(INDEX(PRN!$B$2:$F$1048576,(MATCH('Procurement Analysis P-M-Q'!$P$2,PRN!$C$2:$C$1048576,0)+$O178-1),MATCH(Q$4,PRN!$B$2:$F$2,0)),"")</f>
        <v/>
      </c>
      <c r="R178" s="71" t="str">
        <f ca="1">IFERROR(INDEX(PRN!$B$2:$F$1048576,(MATCH('Procurement Analysis P-M-Q'!$P$2,PRN!$C$2:$C$1048576,0)+$O178-1),MATCH(R$4,PRN!$B$2:$F$2,0)),"")</f>
        <v/>
      </c>
      <c r="T178" s="69" t="str">
        <f ca="1">IF(T177&lt;COUNTIF(PRN!H$4:H$999999,U$2),(T177+1),"")</f>
        <v/>
      </c>
      <c r="U178" s="70" t="str">
        <f ca="1">IFERROR(INDEX(PRN!$B$2:$F$1048576,(MATCH('Procurement Analysis P-M-Q'!$U$2,PRN!$C$2:$C$1048576,0)+$T178-1),MATCH(U$4,PRN!$B$2:$F$2,0)),"")</f>
        <v/>
      </c>
      <c r="V178" s="70" t="str">
        <f ca="1">IFERROR(INDEX(PRN!$B$2:$F$1048576,(MATCH('Procurement Analysis P-M-Q'!$U$2,PRN!$C$2:$C$1048576,0)+$T178-1),MATCH(V$4,PRN!$B$2:$F$2,0)),"")</f>
        <v/>
      </c>
      <c r="W178" s="70" t="str">
        <f ca="1">IFERROR(INDEX(PRN!$B$2:$F$1048576,(MATCH('Procurement Analysis P-M-Q'!$U$2,PRN!$C$2:$C$1048576,0)+$T178-1),MATCH(W$4,PRN!$B$2:$F$2,0)),"")</f>
        <v/>
      </c>
    </row>
    <row r="179" spans="5:23" ht="15.75" x14ac:dyDescent="0.25">
      <c r="E179" s="69" t="str">
        <f ca="1">IF(E178&lt;COUNTIF(PRN!C$4:C$999999,F$2),(E178+1),"")</f>
        <v/>
      </c>
      <c r="F179" s="70" t="str">
        <f ca="1">IFERROR(INDEX(PRN!$B$2:$F$1048576,(MATCH('Procurement Analysis P-M-Q'!$F$2,PRN!$C$2:$C$1048576,0)+$E179-1),MATCH(F$4,PRN!$B$2:$F$2,0)),"")</f>
        <v/>
      </c>
      <c r="G179" s="70" t="str">
        <f ca="1">IFERROR(INDEX(PRN!$B$2:$F$1048576,(MATCH('Procurement Analysis P-M-Q'!$F$2,PRN!$C$2:$C$1048576,0)+$E179-1),MATCH(G$4,PRN!$B$2:$F$2,0)),"")</f>
        <v/>
      </c>
      <c r="H179" s="71" t="str">
        <f ca="1">IFERROR(INDEX(PRN!$B$2:$F$1048576,(MATCH('Procurement Analysis P-M-Q'!$F$2,PRN!$C$2:$C$1048576,0)+$E179-1),MATCH(H$4,PRN!$B$2:$F$2,0)),"")</f>
        <v/>
      </c>
      <c r="J179" s="69" t="str">
        <f ca="1">IF(J178&lt;COUNTIF(PRN!C$4:C$999999,K$2),(J178+1),"")</f>
        <v/>
      </c>
      <c r="K179" s="70" t="str">
        <f ca="1">IFERROR(INDEX(PRN!$B$2:$F$1048576,(MATCH('Procurement Analysis P-M-Q'!$K$2,PRN!$C$2:$C$1048576,0)+$J179-1),MATCH(K$4,PRN!$B$2:$F$2,0)),"")</f>
        <v/>
      </c>
      <c r="L179" s="70" t="str">
        <f ca="1">IFERROR(INDEX(PRN!$B$2:$F$1048576,(MATCH('Procurement Analysis P-M-Q'!$K$2,PRN!$C$2:$C$1048576,0)+$J179-1),MATCH(L$4,PRN!$B$2:$F$2,0)),"")</f>
        <v/>
      </c>
      <c r="M179" s="71" t="str">
        <f ca="1">IFERROR(INDEX(PRN!$B$2:$F$1048576,(MATCH('Procurement Analysis P-M-Q'!$K$2,PRN!$C$2:$C$1048576,0)+$J179-1),MATCH(M$4,PRN!$B$2:$F$2,0)),"")</f>
        <v/>
      </c>
      <c r="O179" s="69" t="str">
        <f ca="1">IF(O178&lt;COUNTIF(PRN!C$4:C$999999,P$2),(O178+1),"")</f>
        <v/>
      </c>
      <c r="P179" s="70" t="str">
        <f ca="1">IFERROR(INDEX(PRN!$B$2:$F$1048576,(MATCH('Procurement Analysis P-M-Q'!$P$2,PRN!$C$2:$C$1048576,0)+$O179-1),MATCH(P$4,PRN!$B$2:$F$2,0)),"")</f>
        <v/>
      </c>
      <c r="Q179" s="70" t="str">
        <f ca="1">IFERROR(INDEX(PRN!$B$2:$F$1048576,(MATCH('Procurement Analysis P-M-Q'!$P$2,PRN!$C$2:$C$1048576,0)+$O179-1),MATCH(Q$4,PRN!$B$2:$F$2,0)),"")</f>
        <v/>
      </c>
      <c r="R179" s="71" t="str">
        <f ca="1">IFERROR(INDEX(PRN!$B$2:$F$1048576,(MATCH('Procurement Analysis P-M-Q'!$P$2,PRN!$C$2:$C$1048576,0)+$O179-1),MATCH(R$4,PRN!$B$2:$F$2,0)),"")</f>
        <v/>
      </c>
      <c r="T179" s="69" t="str">
        <f ca="1">IF(T178&lt;COUNTIF(PRN!H$4:H$999999,U$2),(T178+1),"")</f>
        <v/>
      </c>
      <c r="U179" s="70" t="str">
        <f ca="1">IFERROR(INDEX(PRN!$B$2:$F$1048576,(MATCH('Procurement Analysis P-M-Q'!$U$2,PRN!$C$2:$C$1048576,0)+$T179-1),MATCH(U$4,PRN!$B$2:$F$2,0)),"")</f>
        <v/>
      </c>
      <c r="V179" s="70" t="str">
        <f ca="1">IFERROR(INDEX(PRN!$B$2:$F$1048576,(MATCH('Procurement Analysis P-M-Q'!$U$2,PRN!$C$2:$C$1048576,0)+$T179-1),MATCH(V$4,PRN!$B$2:$F$2,0)),"")</f>
        <v/>
      </c>
      <c r="W179" s="70" t="str">
        <f ca="1">IFERROR(INDEX(PRN!$B$2:$F$1048576,(MATCH('Procurement Analysis P-M-Q'!$U$2,PRN!$C$2:$C$1048576,0)+$T179-1),MATCH(W$4,PRN!$B$2:$F$2,0)),"")</f>
        <v/>
      </c>
    </row>
    <row r="180" spans="5:23" ht="15.75" x14ac:dyDescent="0.25">
      <c r="E180" s="69" t="str">
        <f ca="1">IF(E179&lt;COUNTIF(PRN!C$4:C$999999,F$2),(E179+1),"")</f>
        <v/>
      </c>
      <c r="F180" s="70" t="str">
        <f ca="1">IFERROR(INDEX(PRN!$B$2:$F$1048576,(MATCH('Procurement Analysis P-M-Q'!$F$2,PRN!$C$2:$C$1048576,0)+$E180-1),MATCH(F$4,PRN!$B$2:$F$2,0)),"")</f>
        <v/>
      </c>
      <c r="G180" s="70" t="str">
        <f ca="1">IFERROR(INDEX(PRN!$B$2:$F$1048576,(MATCH('Procurement Analysis P-M-Q'!$F$2,PRN!$C$2:$C$1048576,0)+$E180-1),MATCH(G$4,PRN!$B$2:$F$2,0)),"")</f>
        <v/>
      </c>
      <c r="H180" s="71" t="str">
        <f ca="1">IFERROR(INDEX(PRN!$B$2:$F$1048576,(MATCH('Procurement Analysis P-M-Q'!$F$2,PRN!$C$2:$C$1048576,0)+$E180-1),MATCH(H$4,PRN!$B$2:$F$2,0)),"")</f>
        <v/>
      </c>
      <c r="J180" s="69" t="str">
        <f ca="1">IF(J179&lt;COUNTIF(PRN!C$4:C$999999,K$2),(J179+1),"")</f>
        <v/>
      </c>
      <c r="K180" s="70" t="str">
        <f ca="1">IFERROR(INDEX(PRN!$B$2:$F$1048576,(MATCH('Procurement Analysis P-M-Q'!$K$2,PRN!$C$2:$C$1048576,0)+$J180-1),MATCH(K$4,PRN!$B$2:$F$2,0)),"")</f>
        <v/>
      </c>
      <c r="L180" s="70" t="str">
        <f ca="1">IFERROR(INDEX(PRN!$B$2:$F$1048576,(MATCH('Procurement Analysis P-M-Q'!$K$2,PRN!$C$2:$C$1048576,0)+$J180-1),MATCH(L$4,PRN!$B$2:$F$2,0)),"")</f>
        <v/>
      </c>
      <c r="M180" s="71" t="str">
        <f ca="1">IFERROR(INDEX(PRN!$B$2:$F$1048576,(MATCH('Procurement Analysis P-M-Q'!$K$2,PRN!$C$2:$C$1048576,0)+$J180-1),MATCH(M$4,PRN!$B$2:$F$2,0)),"")</f>
        <v/>
      </c>
      <c r="O180" s="69" t="str">
        <f ca="1">IF(O179&lt;COUNTIF(PRN!C$4:C$999999,P$2),(O179+1),"")</f>
        <v/>
      </c>
      <c r="P180" s="70" t="str">
        <f ca="1">IFERROR(INDEX(PRN!$B$2:$F$1048576,(MATCH('Procurement Analysis P-M-Q'!$P$2,PRN!$C$2:$C$1048576,0)+$O180-1),MATCH(P$4,PRN!$B$2:$F$2,0)),"")</f>
        <v/>
      </c>
      <c r="Q180" s="70" t="str">
        <f ca="1">IFERROR(INDEX(PRN!$B$2:$F$1048576,(MATCH('Procurement Analysis P-M-Q'!$P$2,PRN!$C$2:$C$1048576,0)+$O180-1),MATCH(Q$4,PRN!$B$2:$F$2,0)),"")</f>
        <v/>
      </c>
      <c r="R180" s="71" t="str">
        <f ca="1">IFERROR(INDEX(PRN!$B$2:$F$1048576,(MATCH('Procurement Analysis P-M-Q'!$P$2,PRN!$C$2:$C$1048576,0)+$O180-1),MATCH(R$4,PRN!$B$2:$F$2,0)),"")</f>
        <v/>
      </c>
      <c r="T180" s="69" t="str">
        <f ca="1">IF(T179&lt;COUNTIF(PRN!H$4:H$999999,U$2),(T179+1),"")</f>
        <v/>
      </c>
      <c r="U180" s="70" t="str">
        <f ca="1">IFERROR(INDEX(PRN!$B$2:$F$1048576,(MATCH('Procurement Analysis P-M-Q'!$U$2,PRN!$C$2:$C$1048576,0)+$T180-1),MATCH(U$4,PRN!$B$2:$F$2,0)),"")</f>
        <v/>
      </c>
      <c r="V180" s="70" t="str">
        <f ca="1">IFERROR(INDEX(PRN!$B$2:$F$1048576,(MATCH('Procurement Analysis P-M-Q'!$U$2,PRN!$C$2:$C$1048576,0)+$T180-1),MATCH(V$4,PRN!$B$2:$F$2,0)),"")</f>
        <v/>
      </c>
      <c r="W180" s="70" t="str">
        <f ca="1">IFERROR(INDEX(PRN!$B$2:$F$1048576,(MATCH('Procurement Analysis P-M-Q'!$U$2,PRN!$C$2:$C$1048576,0)+$T180-1),MATCH(W$4,PRN!$B$2:$F$2,0)),"")</f>
        <v/>
      </c>
    </row>
    <row r="181" spans="5:23" ht="15.75" x14ac:dyDescent="0.25">
      <c r="E181" s="69" t="str">
        <f ca="1">IF(E180&lt;COUNTIF(PRN!C$4:C$999999,F$2),(E180+1),"")</f>
        <v/>
      </c>
      <c r="F181" s="70" t="str">
        <f ca="1">IFERROR(INDEX(PRN!$B$2:$F$1048576,(MATCH('Procurement Analysis P-M-Q'!$F$2,PRN!$C$2:$C$1048576,0)+$E181-1),MATCH(F$4,PRN!$B$2:$F$2,0)),"")</f>
        <v/>
      </c>
      <c r="G181" s="70" t="str">
        <f ca="1">IFERROR(INDEX(PRN!$B$2:$F$1048576,(MATCH('Procurement Analysis P-M-Q'!$F$2,PRN!$C$2:$C$1048576,0)+$E181-1),MATCH(G$4,PRN!$B$2:$F$2,0)),"")</f>
        <v/>
      </c>
      <c r="H181" s="71" t="str">
        <f ca="1">IFERROR(INDEX(PRN!$B$2:$F$1048576,(MATCH('Procurement Analysis P-M-Q'!$F$2,PRN!$C$2:$C$1048576,0)+$E181-1),MATCH(H$4,PRN!$B$2:$F$2,0)),"")</f>
        <v/>
      </c>
      <c r="J181" s="69" t="str">
        <f ca="1">IF(J180&lt;COUNTIF(PRN!C$4:C$999999,K$2),(J180+1),"")</f>
        <v/>
      </c>
      <c r="K181" s="70" t="str">
        <f ca="1">IFERROR(INDEX(PRN!$B$2:$F$1048576,(MATCH('Procurement Analysis P-M-Q'!$K$2,PRN!$C$2:$C$1048576,0)+$J181-1),MATCH(K$4,PRN!$B$2:$F$2,0)),"")</f>
        <v/>
      </c>
      <c r="L181" s="70" t="str">
        <f ca="1">IFERROR(INDEX(PRN!$B$2:$F$1048576,(MATCH('Procurement Analysis P-M-Q'!$K$2,PRN!$C$2:$C$1048576,0)+$J181-1),MATCH(L$4,PRN!$B$2:$F$2,0)),"")</f>
        <v/>
      </c>
      <c r="M181" s="71" t="str">
        <f ca="1">IFERROR(INDEX(PRN!$B$2:$F$1048576,(MATCH('Procurement Analysis P-M-Q'!$K$2,PRN!$C$2:$C$1048576,0)+$J181-1),MATCH(M$4,PRN!$B$2:$F$2,0)),"")</f>
        <v/>
      </c>
      <c r="O181" s="69" t="str">
        <f ca="1">IF(O180&lt;COUNTIF(PRN!C$4:C$999999,P$2),(O180+1),"")</f>
        <v/>
      </c>
      <c r="P181" s="70" t="str">
        <f ca="1">IFERROR(INDEX(PRN!$B$2:$F$1048576,(MATCH('Procurement Analysis P-M-Q'!$P$2,PRN!$C$2:$C$1048576,0)+$O181-1),MATCH(P$4,PRN!$B$2:$F$2,0)),"")</f>
        <v/>
      </c>
      <c r="Q181" s="70" t="str">
        <f ca="1">IFERROR(INDEX(PRN!$B$2:$F$1048576,(MATCH('Procurement Analysis P-M-Q'!$P$2,PRN!$C$2:$C$1048576,0)+$O181-1),MATCH(Q$4,PRN!$B$2:$F$2,0)),"")</f>
        <v/>
      </c>
      <c r="R181" s="71" t="str">
        <f ca="1">IFERROR(INDEX(PRN!$B$2:$F$1048576,(MATCH('Procurement Analysis P-M-Q'!$P$2,PRN!$C$2:$C$1048576,0)+$O181-1),MATCH(R$4,PRN!$B$2:$F$2,0)),"")</f>
        <v/>
      </c>
      <c r="T181" s="69" t="str">
        <f ca="1">IF(T180&lt;COUNTIF(PRN!H$4:H$999999,U$2),(T180+1),"")</f>
        <v/>
      </c>
      <c r="U181" s="70" t="str">
        <f ca="1">IFERROR(INDEX(PRN!$B$2:$F$1048576,(MATCH('Procurement Analysis P-M-Q'!$U$2,PRN!$C$2:$C$1048576,0)+$T181-1),MATCH(U$4,PRN!$B$2:$F$2,0)),"")</f>
        <v/>
      </c>
      <c r="V181" s="70" t="str">
        <f ca="1">IFERROR(INDEX(PRN!$B$2:$F$1048576,(MATCH('Procurement Analysis P-M-Q'!$U$2,PRN!$C$2:$C$1048576,0)+$T181-1),MATCH(V$4,PRN!$B$2:$F$2,0)),"")</f>
        <v/>
      </c>
      <c r="W181" s="70" t="str">
        <f ca="1">IFERROR(INDEX(PRN!$B$2:$F$1048576,(MATCH('Procurement Analysis P-M-Q'!$U$2,PRN!$C$2:$C$1048576,0)+$T181-1),MATCH(W$4,PRN!$B$2:$F$2,0)),"")</f>
        <v/>
      </c>
    </row>
    <row r="182" spans="5:23" ht="15.75" x14ac:dyDescent="0.25">
      <c r="E182" s="69" t="str">
        <f ca="1">IF(E181&lt;COUNTIF(PRN!C$4:C$999999,F$2),(E181+1),"")</f>
        <v/>
      </c>
      <c r="F182" s="70" t="str">
        <f ca="1">IFERROR(INDEX(PRN!$B$2:$F$1048576,(MATCH('Procurement Analysis P-M-Q'!$F$2,PRN!$C$2:$C$1048576,0)+$E182-1),MATCH(F$4,PRN!$B$2:$F$2,0)),"")</f>
        <v/>
      </c>
      <c r="G182" s="70" t="str">
        <f ca="1">IFERROR(INDEX(PRN!$B$2:$F$1048576,(MATCH('Procurement Analysis P-M-Q'!$F$2,PRN!$C$2:$C$1048576,0)+$E182-1),MATCH(G$4,PRN!$B$2:$F$2,0)),"")</f>
        <v/>
      </c>
      <c r="H182" s="71" t="str">
        <f ca="1">IFERROR(INDEX(PRN!$B$2:$F$1048576,(MATCH('Procurement Analysis P-M-Q'!$F$2,PRN!$C$2:$C$1048576,0)+$E182-1),MATCH(H$4,PRN!$B$2:$F$2,0)),"")</f>
        <v/>
      </c>
      <c r="J182" s="69" t="str">
        <f ca="1">IF(J181&lt;COUNTIF(PRN!C$4:C$999999,K$2),(J181+1),"")</f>
        <v/>
      </c>
      <c r="K182" s="70" t="str">
        <f ca="1">IFERROR(INDEX(PRN!$B$2:$F$1048576,(MATCH('Procurement Analysis P-M-Q'!$K$2,PRN!$C$2:$C$1048576,0)+$J182-1),MATCH(K$4,PRN!$B$2:$F$2,0)),"")</f>
        <v/>
      </c>
      <c r="L182" s="70" t="str">
        <f ca="1">IFERROR(INDEX(PRN!$B$2:$F$1048576,(MATCH('Procurement Analysis P-M-Q'!$K$2,PRN!$C$2:$C$1048576,0)+$J182-1),MATCH(L$4,PRN!$B$2:$F$2,0)),"")</f>
        <v/>
      </c>
      <c r="M182" s="71" t="str">
        <f ca="1">IFERROR(INDEX(PRN!$B$2:$F$1048576,(MATCH('Procurement Analysis P-M-Q'!$K$2,PRN!$C$2:$C$1048576,0)+$J182-1),MATCH(M$4,PRN!$B$2:$F$2,0)),"")</f>
        <v/>
      </c>
      <c r="O182" s="69" t="str">
        <f ca="1">IF(O181&lt;COUNTIF(PRN!C$4:C$999999,P$2),(O181+1),"")</f>
        <v/>
      </c>
      <c r="P182" s="70" t="str">
        <f ca="1">IFERROR(INDEX(PRN!$B$2:$F$1048576,(MATCH('Procurement Analysis P-M-Q'!$P$2,PRN!$C$2:$C$1048576,0)+$O182-1),MATCH(P$4,PRN!$B$2:$F$2,0)),"")</f>
        <v/>
      </c>
      <c r="Q182" s="70" t="str">
        <f ca="1">IFERROR(INDEX(PRN!$B$2:$F$1048576,(MATCH('Procurement Analysis P-M-Q'!$P$2,PRN!$C$2:$C$1048576,0)+$O182-1),MATCH(Q$4,PRN!$B$2:$F$2,0)),"")</f>
        <v/>
      </c>
      <c r="R182" s="71" t="str">
        <f ca="1">IFERROR(INDEX(PRN!$B$2:$F$1048576,(MATCH('Procurement Analysis P-M-Q'!$P$2,PRN!$C$2:$C$1048576,0)+$O182-1),MATCH(R$4,PRN!$B$2:$F$2,0)),"")</f>
        <v/>
      </c>
      <c r="T182" s="69" t="str">
        <f ca="1">IF(T181&lt;COUNTIF(PRN!H$4:H$999999,U$2),(T181+1),"")</f>
        <v/>
      </c>
      <c r="U182" s="70" t="str">
        <f ca="1">IFERROR(INDEX(PRN!$B$2:$F$1048576,(MATCH('Procurement Analysis P-M-Q'!$U$2,PRN!$C$2:$C$1048576,0)+$T182-1),MATCH(U$4,PRN!$B$2:$F$2,0)),"")</f>
        <v/>
      </c>
      <c r="V182" s="70" t="str">
        <f ca="1">IFERROR(INDEX(PRN!$B$2:$F$1048576,(MATCH('Procurement Analysis P-M-Q'!$U$2,PRN!$C$2:$C$1048576,0)+$T182-1),MATCH(V$4,PRN!$B$2:$F$2,0)),"")</f>
        <v/>
      </c>
      <c r="W182" s="70" t="str">
        <f ca="1">IFERROR(INDEX(PRN!$B$2:$F$1048576,(MATCH('Procurement Analysis P-M-Q'!$U$2,PRN!$C$2:$C$1048576,0)+$T182-1),MATCH(W$4,PRN!$B$2:$F$2,0)),"")</f>
        <v/>
      </c>
    </row>
    <row r="183" spans="5:23" ht="15.75" x14ac:dyDescent="0.25">
      <c r="E183" s="69" t="str">
        <f ca="1">IF(E182&lt;COUNTIF(PRN!C$4:C$999999,F$2),(E182+1),"")</f>
        <v/>
      </c>
      <c r="F183" s="70" t="str">
        <f ca="1">IFERROR(INDEX(PRN!$B$2:$F$1048576,(MATCH('Procurement Analysis P-M-Q'!$F$2,PRN!$C$2:$C$1048576,0)+$E183-1),MATCH(F$4,PRN!$B$2:$F$2,0)),"")</f>
        <v/>
      </c>
      <c r="G183" s="70" t="str">
        <f ca="1">IFERROR(INDEX(PRN!$B$2:$F$1048576,(MATCH('Procurement Analysis P-M-Q'!$F$2,PRN!$C$2:$C$1048576,0)+$E183-1),MATCH(G$4,PRN!$B$2:$F$2,0)),"")</f>
        <v/>
      </c>
      <c r="H183" s="71" t="str">
        <f ca="1">IFERROR(INDEX(PRN!$B$2:$F$1048576,(MATCH('Procurement Analysis P-M-Q'!$F$2,PRN!$C$2:$C$1048576,0)+$E183-1),MATCH(H$4,PRN!$B$2:$F$2,0)),"")</f>
        <v/>
      </c>
      <c r="J183" s="69" t="str">
        <f ca="1">IF(J182&lt;COUNTIF(PRN!C$4:C$999999,K$2),(J182+1),"")</f>
        <v/>
      </c>
      <c r="K183" s="70" t="str">
        <f ca="1">IFERROR(INDEX(PRN!$B$2:$F$1048576,(MATCH('Procurement Analysis P-M-Q'!$K$2,PRN!$C$2:$C$1048576,0)+$J183-1),MATCH(K$4,PRN!$B$2:$F$2,0)),"")</f>
        <v/>
      </c>
      <c r="L183" s="70" t="str">
        <f ca="1">IFERROR(INDEX(PRN!$B$2:$F$1048576,(MATCH('Procurement Analysis P-M-Q'!$K$2,PRN!$C$2:$C$1048576,0)+$J183-1),MATCH(L$4,PRN!$B$2:$F$2,0)),"")</f>
        <v/>
      </c>
      <c r="M183" s="71" t="str">
        <f ca="1">IFERROR(INDEX(PRN!$B$2:$F$1048576,(MATCH('Procurement Analysis P-M-Q'!$K$2,PRN!$C$2:$C$1048576,0)+$J183-1),MATCH(M$4,PRN!$B$2:$F$2,0)),"")</f>
        <v/>
      </c>
      <c r="O183" s="69" t="str">
        <f ca="1">IF(O182&lt;COUNTIF(PRN!C$4:C$999999,P$2),(O182+1),"")</f>
        <v/>
      </c>
      <c r="P183" s="70" t="str">
        <f ca="1">IFERROR(INDEX(PRN!$B$2:$F$1048576,(MATCH('Procurement Analysis P-M-Q'!$P$2,PRN!$C$2:$C$1048576,0)+$O183-1),MATCH(P$4,PRN!$B$2:$F$2,0)),"")</f>
        <v/>
      </c>
      <c r="Q183" s="70" t="str">
        <f ca="1">IFERROR(INDEX(PRN!$B$2:$F$1048576,(MATCH('Procurement Analysis P-M-Q'!$P$2,PRN!$C$2:$C$1048576,0)+$O183-1),MATCH(Q$4,PRN!$B$2:$F$2,0)),"")</f>
        <v/>
      </c>
      <c r="R183" s="71" t="str">
        <f ca="1">IFERROR(INDEX(PRN!$B$2:$F$1048576,(MATCH('Procurement Analysis P-M-Q'!$P$2,PRN!$C$2:$C$1048576,0)+$O183-1),MATCH(R$4,PRN!$B$2:$F$2,0)),"")</f>
        <v/>
      </c>
      <c r="T183" s="69" t="str">
        <f ca="1">IF(T182&lt;COUNTIF(PRN!H$4:H$999999,U$2),(T182+1),"")</f>
        <v/>
      </c>
      <c r="U183" s="70" t="str">
        <f ca="1">IFERROR(INDEX(PRN!$B$2:$F$1048576,(MATCH('Procurement Analysis P-M-Q'!$U$2,PRN!$C$2:$C$1048576,0)+$T183-1),MATCH(U$4,PRN!$B$2:$F$2,0)),"")</f>
        <v/>
      </c>
      <c r="V183" s="70" t="str">
        <f ca="1">IFERROR(INDEX(PRN!$B$2:$F$1048576,(MATCH('Procurement Analysis P-M-Q'!$U$2,PRN!$C$2:$C$1048576,0)+$T183-1),MATCH(V$4,PRN!$B$2:$F$2,0)),"")</f>
        <v/>
      </c>
      <c r="W183" s="70" t="str">
        <f ca="1">IFERROR(INDEX(PRN!$B$2:$F$1048576,(MATCH('Procurement Analysis P-M-Q'!$U$2,PRN!$C$2:$C$1048576,0)+$T183-1),MATCH(W$4,PRN!$B$2:$F$2,0)),"")</f>
        <v/>
      </c>
    </row>
    <row r="184" spans="5:23" ht="15.75" x14ac:dyDescent="0.25">
      <c r="E184" s="69" t="str">
        <f ca="1">IF(E183&lt;COUNTIF(PRN!C$4:C$999999,F$2),(E183+1),"")</f>
        <v/>
      </c>
      <c r="F184" s="70" t="str">
        <f ca="1">IFERROR(INDEX(PRN!$B$2:$F$1048576,(MATCH('Procurement Analysis P-M-Q'!$F$2,PRN!$C$2:$C$1048576,0)+$E184-1),MATCH(F$4,PRN!$B$2:$F$2,0)),"")</f>
        <v/>
      </c>
      <c r="G184" s="70" t="str">
        <f ca="1">IFERROR(INDEX(PRN!$B$2:$F$1048576,(MATCH('Procurement Analysis P-M-Q'!$F$2,PRN!$C$2:$C$1048576,0)+$E184-1),MATCH(G$4,PRN!$B$2:$F$2,0)),"")</f>
        <v/>
      </c>
      <c r="H184" s="71" t="str">
        <f ca="1">IFERROR(INDEX(PRN!$B$2:$F$1048576,(MATCH('Procurement Analysis P-M-Q'!$F$2,PRN!$C$2:$C$1048576,0)+$E184-1),MATCH(H$4,PRN!$B$2:$F$2,0)),"")</f>
        <v/>
      </c>
      <c r="J184" s="69" t="str">
        <f ca="1">IF(J183&lt;COUNTIF(PRN!C$4:C$999999,K$2),(J183+1),"")</f>
        <v/>
      </c>
      <c r="K184" s="70" t="str">
        <f ca="1">IFERROR(INDEX(PRN!$B$2:$F$1048576,(MATCH('Procurement Analysis P-M-Q'!$K$2,PRN!$C$2:$C$1048576,0)+$J184-1),MATCH(K$4,PRN!$B$2:$F$2,0)),"")</f>
        <v/>
      </c>
      <c r="L184" s="70" t="str">
        <f ca="1">IFERROR(INDEX(PRN!$B$2:$F$1048576,(MATCH('Procurement Analysis P-M-Q'!$K$2,PRN!$C$2:$C$1048576,0)+$J184-1),MATCH(L$4,PRN!$B$2:$F$2,0)),"")</f>
        <v/>
      </c>
      <c r="M184" s="71" t="str">
        <f ca="1">IFERROR(INDEX(PRN!$B$2:$F$1048576,(MATCH('Procurement Analysis P-M-Q'!$K$2,PRN!$C$2:$C$1048576,0)+$J184-1),MATCH(M$4,PRN!$B$2:$F$2,0)),"")</f>
        <v/>
      </c>
      <c r="O184" s="69" t="str">
        <f ca="1">IF(O183&lt;COUNTIF(PRN!C$4:C$999999,P$2),(O183+1),"")</f>
        <v/>
      </c>
      <c r="P184" s="70" t="str">
        <f ca="1">IFERROR(INDEX(PRN!$B$2:$F$1048576,(MATCH('Procurement Analysis P-M-Q'!$P$2,PRN!$C$2:$C$1048576,0)+$O184-1),MATCH(P$4,PRN!$B$2:$F$2,0)),"")</f>
        <v/>
      </c>
      <c r="Q184" s="70" t="str">
        <f ca="1">IFERROR(INDEX(PRN!$B$2:$F$1048576,(MATCH('Procurement Analysis P-M-Q'!$P$2,PRN!$C$2:$C$1048576,0)+$O184-1),MATCH(Q$4,PRN!$B$2:$F$2,0)),"")</f>
        <v/>
      </c>
      <c r="R184" s="71" t="str">
        <f ca="1">IFERROR(INDEX(PRN!$B$2:$F$1048576,(MATCH('Procurement Analysis P-M-Q'!$P$2,PRN!$C$2:$C$1048576,0)+$O184-1),MATCH(R$4,PRN!$B$2:$F$2,0)),"")</f>
        <v/>
      </c>
      <c r="T184" s="69" t="str">
        <f ca="1">IF(T183&lt;COUNTIF(PRN!H$4:H$999999,U$2),(T183+1),"")</f>
        <v/>
      </c>
      <c r="U184" s="70" t="str">
        <f ca="1">IFERROR(INDEX(PRN!$B$2:$F$1048576,(MATCH('Procurement Analysis P-M-Q'!$U$2,PRN!$C$2:$C$1048576,0)+$T184-1),MATCH(U$4,PRN!$B$2:$F$2,0)),"")</f>
        <v/>
      </c>
      <c r="V184" s="70" t="str">
        <f ca="1">IFERROR(INDEX(PRN!$B$2:$F$1048576,(MATCH('Procurement Analysis P-M-Q'!$U$2,PRN!$C$2:$C$1048576,0)+$T184-1),MATCH(V$4,PRN!$B$2:$F$2,0)),"")</f>
        <v/>
      </c>
      <c r="W184" s="70" t="str">
        <f ca="1">IFERROR(INDEX(PRN!$B$2:$F$1048576,(MATCH('Procurement Analysis P-M-Q'!$U$2,PRN!$C$2:$C$1048576,0)+$T184-1),MATCH(W$4,PRN!$B$2:$F$2,0)),"")</f>
        <v/>
      </c>
    </row>
    <row r="185" spans="5:23" ht="15.75" x14ac:dyDescent="0.25">
      <c r="E185" s="69" t="str">
        <f ca="1">IF(E184&lt;COUNTIF(PRN!C$4:C$999999,F$2),(E184+1),"")</f>
        <v/>
      </c>
      <c r="F185" s="70" t="str">
        <f ca="1">IFERROR(INDEX(PRN!$B$2:$F$1048576,(MATCH('Procurement Analysis P-M-Q'!$F$2,PRN!$C$2:$C$1048576,0)+$E185-1),MATCH(F$4,PRN!$B$2:$F$2,0)),"")</f>
        <v/>
      </c>
      <c r="G185" s="70" t="str">
        <f ca="1">IFERROR(INDEX(PRN!$B$2:$F$1048576,(MATCH('Procurement Analysis P-M-Q'!$F$2,PRN!$C$2:$C$1048576,0)+$E185-1),MATCH(G$4,PRN!$B$2:$F$2,0)),"")</f>
        <v/>
      </c>
      <c r="H185" s="71" t="str">
        <f ca="1">IFERROR(INDEX(PRN!$B$2:$F$1048576,(MATCH('Procurement Analysis P-M-Q'!$F$2,PRN!$C$2:$C$1048576,0)+$E185-1),MATCH(H$4,PRN!$B$2:$F$2,0)),"")</f>
        <v/>
      </c>
      <c r="J185" s="69" t="str">
        <f ca="1">IF(J184&lt;COUNTIF(PRN!C$4:C$999999,K$2),(J184+1),"")</f>
        <v/>
      </c>
      <c r="K185" s="70" t="str">
        <f ca="1">IFERROR(INDEX(PRN!$B$2:$F$1048576,(MATCH('Procurement Analysis P-M-Q'!$K$2,PRN!$C$2:$C$1048576,0)+$J185-1),MATCH(K$4,PRN!$B$2:$F$2,0)),"")</f>
        <v/>
      </c>
      <c r="L185" s="70" t="str">
        <f ca="1">IFERROR(INDEX(PRN!$B$2:$F$1048576,(MATCH('Procurement Analysis P-M-Q'!$K$2,PRN!$C$2:$C$1048576,0)+$J185-1),MATCH(L$4,PRN!$B$2:$F$2,0)),"")</f>
        <v/>
      </c>
      <c r="M185" s="71" t="str">
        <f ca="1">IFERROR(INDEX(PRN!$B$2:$F$1048576,(MATCH('Procurement Analysis P-M-Q'!$K$2,PRN!$C$2:$C$1048576,0)+$J185-1),MATCH(M$4,PRN!$B$2:$F$2,0)),"")</f>
        <v/>
      </c>
      <c r="O185" s="69" t="str">
        <f ca="1">IF(O184&lt;COUNTIF(PRN!C$4:C$999999,P$2),(O184+1),"")</f>
        <v/>
      </c>
      <c r="P185" s="70" t="str">
        <f ca="1">IFERROR(INDEX(PRN!$B$2:$F$1048576,(MATCH('Procurement Analysis P-M-Q'!$P$2,PRN!$C$2:$C$1048576,0)+$O185-1),MATCH(P$4,PRN!$B$2:$F$2,0)),"")</f>
        <v/>
      </c>
      <c r="Q185" s="70" t="str">
        <f ca="1">IFERROR(INDEX(PRN!$B$2:$F$1048576,(MATCH('Procurement Analysis P-M-Q'!$P$2,PRN!$C$2:$C$1048576,0)+$O185-1),MATCH(Q$4,PRN!$B$2:$F$2,0)),"")</f>
        <v/>
      </c>
      <c r="R185" s="71" t="str">
        <f ca="1">IFERROR(INDEX(PRN!$B$2:$F$1048576,(MATCH('Procurement Analysis P-M-Q'!$P$2,PRN!$C$2:$C$1048576,0)+$O185-1),MATCH(R$4,PRN!$B$2:$F$2,0)),"")</f>
        <v/>
      </c>
      <c r="T185" s="69" t="str">
        <f ca="1">IF(T184&lt;COUNTIF(PRN!H$4:H$999999,U$2),(T184+1),"")</f>
        <v/>
      </c>
      <c r="U185" s="70" t="str">
        <f ca="1">IFERROR(INDEX(PRN!$B$2:$F$1048576,(MATCH('Procurement Analysis P-M-Q'!$U$2,PRN!$C$2:$C$1048576,0)+$T185-1),MATCH(U$4,PRN!$B$2:$F$2,0)),"")</f>
        <v/>
      </c>
      <c r="V185" s="70" t="str">
        <f ca="1">IFERROR(INDEX(PRN!$B$2:$F$1048576,(MATCH('Procurement Analysis P-M-Q'!$U$2,PRN!$C$2:$C$1048576,0)+$T185-1),MATCH(V$4,PRN!$B$2:$F$2,0)),"")</f>
        <v/>
      </c>
      <c r="W185" s="70" t="str">
        <f ca="1">IFERROR(INDEX(PRN!$B$2:$F$1048576,(MATCH('Procurement Analysis P-M-Q'!$U$2,PRN!$C$2:$C$1048576,0)+$T185-1),MATCH(W$4,PRN!$B$2:$F$2,0)),"")</f>
        <v/>
      </c>
    </row>
    <row r="186" spans="5:23" ht="15.75" x14ac:dyDescent="0.25">
      <c r="E186" s="69" t="str">
        <f ca="1">IF(E185&lt;COUNTIF(PRN!C$4:C$999999,F$2),(E185+1),"")</f>
        <v/>
      </c>
      <c r="F186" s="70" t="str">
        <f ca="1">IFERROR(INDEX(PRN!$B$2:$F$1048576,(MATCH('Procurement Analysis P-M-Q'!$F$2,PRN!$C$2:$C$1048576,0)+$E186-1),MATCH(F$4,PRN!$B$2:$F$2,0)),"")</f>
        <v/>
      </c>
      <c r="G186" s="70" t="str">
        <f ca="1">IFERROR(INDEX(PRN!$B$2:$F$1048576,(MATCH('Procurement Analysis P-M-Q'!$F$2,PRN!$C$2:$C$1048576,0)+$E186-1),MATCH(G$4,PRN!$B$2:$F$2,0)),"")</f>
        <v/>
      </c>
      <c r="H186" s="71" t="str">
        <f ca="1">IFERROR(INDEX(PRN!$B$2:$F$1048576,(MATCH('Procurement Analysis P-M-Q'!$F$2,PRN!$C$2:$C$1048576,0)+$E186-1),MATCH(H$4,PRN!$B$2:$F$2,0)),"")</f>
        <v/>
      </c>
      <c r="J186" s="69" t="str">
        <f ca="1">IF(J185&lt;COUNTIF(PRN!C$4:C$999999,K$2),(J185+1),"")</f>
        <v/>
      </c>
      <c r="K186" s="70" t="str">
        <f ca="1">IFERROR(INDEX(PRN!$B$2:$F$1048576,(MATCH('Procurement Analysis P-M-Q'!$K$2,PRN!$C$2:$C$1048576,0)+$J186-1),MATCH(K$4,PRN!$B$2:$F$2,0)),"")</f>
        <v/>
      </c>
      <c r="L186" s="70" t="str">
        <f ca="1">IFERROR(INDEX(PRN!$B$2:$F$1048576,(MATCH('Procurement Analysis P-M-Q'!$K$2,PRN!$C$2:$C$1048576,0)+$J186-1),MATCH(L$4,PRN!$B$2:$F$2,0)),"")</f>
        <v/>
      </c>
      <c r="M186" s="71" t="str">
        <f ca="1">IFERROR(INDEX(PRN!$B$2:$F$1048576,(MATCH('Procurement Analysis P-M-Q'!$K$2,PRN!$C$2:$C$1048576,0)+$J186-1),MATCH(M$4,PRN!$B$2:$F$2,0)),"")</f>
        <v/>
      </c>
      <c r="O186" s="69" t="str">
        <f ca="1">IF(O185&lt;COUNTIF(PRN!C$4:C$999999,P$2),(O185+1),"")</f>
        <v/>
      </c>
      <c r="P186" s="70" t="str">
        <f ca="1">IFERROR(INDEX(PRN!$B$2:$F$1048576,(MATCH('Procurement Analysis P-M-Q'!$P$2,PRN!$C$2:$C$1048576,0)+$O186-1),MATCH(P$4,PRN!$B$2:$F$2,0)),"")</f>
        <v/>
      </c>
      <c r="Q186" s="70" t="str">
        <f ca="1">IFERROR(INDEX(PRN!$B$2:$F$1048576,(MATCH('Procurement Analysis P-M-Q'!$P$2,PRN!$C$2:$C$1048576,0)+$O186-1),MATCH(Q$4,PRN!$B$2:$F$2,0)),"")</f>
        <v/>
      </c>
      <c r="R186" s="71" t="str">
        <f ca="1">IFERROR(INDEX(PRN!$B$2:$F$1048576,(MATCH('Procurement Analysis P-M-Q'!$P$2,PRN!$C$2:$C$1048576,0)+$O186-1),MATCH(R$4,PRN!$B$2:$F$2,0)),"")</f>
        <v/>
      </c>
      <c r="T186" s="69" t="str">
        <f ca="1">IF(T185&lt;COUNTIF(PRN!H$4:H$999999,U$2),(T185+1),"")</f>
        <v/>
      </c>
      <c r="U186" s="70" t="str">
        <f ca="1">IFERROR(INDEX(PRN!$B$2:$F$1048576,(MATCH('Procurement Analysis P-M-Q'!$U$2,PRN!$C$2:$C$1048576,0)+$T186-1),MATCH(U$4,PRN!$B$2:$F$2,0)),"")</f>
        <v/>
      </c>
      <c r="V186" s="70" t="str">
        <f ca="1">IFERROR(INDEX(PRN!$B$2:$F$1048576,(MATCH('Procurement Analysis P-M-Q'!$U$2,PRN!$C$2:$C$1048576,0)+$T186-1),MATCH(V$4,PRN!$B$2:$F$2,0)),"")</f>
        <v/>
      </c>
      <c r="W186" s="70" t="str">
        <f ca="1">IFERROR(INDEX(PRN!$B$2:$F$1048576,(MATCH('Procurement Analysis P-M-Q'!$U$2,PRN!$C$2:$C$1048576,0)+$T186-1),MATCH(W$4,PRN!$B$2:$F$2,0)),"")</f>
        <v/>
      </c>
    </row>
    <row r="187" spans="5:23" ht="15.75" x14ac:dyDescent="0.25">
      <c r="E187" s="69" t="str">
        <f ca="1">IF(E186&lt;COUNTIF(PRN!C$4:C$999999,F$2),(E186+1),"")</f>
        <v/>
      </c>
      <c r="F187" s="70" t="str">
        <f ca="1">IFERROR(INDEX(PRN!$B$2:$F$1048576,(MATCH('Procurement Analysis P-M-Q'!$F$2,PRN!$C$2:$C$1048576,0)+$E187-1),MATCH(F$4,PRN!$B$2:$F$2,0)),"")</f>
        <v/>
      </c>
      <c r="G187" s="70" t="str">
        <f ca="1">IFERROR(INDEX(PRN!$B$2:$F$1048576,(MATCH('Procurement Analysis P-M-Q'!$F$2,PRN!$C$2:$C$1048576,0)+$E187-1),MATCH(G$4,PRN!$B$2:$F$2,0)),"")</f>
        <v/>
      </c>
      <c r="H187" s="71" t="str">
        <f ca="1">IFERROR(INDEX(PRN!$B$2:$F$1048576,(MATCH('Procurement Analysis P-M-Q'!$F$2,PRN!$C$2:$C$1048576,0)+$E187-1),MATCH(H$4,PRN!$B$2:$F$2,0)),"")</f>
        <v/>
      </c>
      <c r="J187" s="69" t="str">
        <f ca="1">IF(J186&lt;COUNTIF(PRN!C$4:C$999999,K$2),(J186+1),"")</f>
        <v/>
      </c>
      <c r="K187" s="70" t="str">
        <f ca="1">IFERROR(INDEX(PRN!$B$2:$F$1048576,(MATCH('Procurement Analysis P-M-Q'!$K$2,PRN!$C$2:$C$1048576,0)+$J187-1),MATCH(K$4,PRN!$B$2:$F$2,0)),"")</f>
        <v/>
      </c>
      <c r="L187" s="70" t="str">
        <f ca="1">IFERROR(INDEX(PRN!$B$2:$F$1048576,(MATCH('Procurement Analysis P-M-Q'!$K$2,PRN!$C$2:$C$1048576,0)+$J187-1),MATCH(L$4,PRN!$B$2:$F$2,0)),"")</f>
        <v/>
      </c>
      <c r="M187" s="71" t="str">
        <f ca="1">IFERROR(INDEX(PRN!$B$2:$F$1048576,(MATCH('Procurement Analysis P-M-Q'!$K$2,PRN!$C$2:$C$1048576,0)+$J187-1),MATCH(M$4,PRN!$B$2:$F$2,0)),"")</f>
        <v/>
      </c>
      <c r="O187" s="69" t="str">
        <f ca="1">IF(O186&lt;COUNTIF(PRN!C$4:C$999999,P$2),(O186+1),"")</f>
        <v/>
      </c>
      <c r="P187" s="70" t="str">
        <f ca="1">IFERROR(INDEX(PRN!$B$2:$F$1048576,(MATCH('Procurement Analysis P-M-Q'!$P$2,PRN!$C$2:$C$1048576,0)+$O187-1),MATCH(P$4,PRN!$B$2:$F$2,0)),"")</f>
        <v/>
      </c>
      <c r="Q187" s="70" t="str">
        <f ca="1">IFERROR(INDEX(PRN!$B$2:$F$1048576,(MATCH('Procurement Analysis P-M-Q'!$P$2,PRN!$C$2:$C$1048576,0)+$O187-1),MATCH(Q$4,PRN!$B$2:$F$2,0)),"")</f>
        <v/>
      </c>
      <c r="R187" s="71" t="str">
        <f ca="1">IFERROR(INDEX(PRN!$B$2:$F$1048576,(MATCH('Procurement Analysis P-M-Q'!$P$2,PRN!$C$2:$C$1048576,0)+$O187-1),MATCH(R$4,PRN!$B$2:$F$2,0)),"")</f>
        <v/>
      </c>
      <c r="T187" s="69" t="str">
        <f ca="1">IF(T186&lt;COUNTIF(PRN!H$4:H$999999,U$2),(T186+1),"")</f>
        <v/>
      </c>
      <c r="U187" s="70" t="str">
        <f ca="1">IFERROR(INDEX(PRN!$B$2:$F$1048576,(MATCH('Procurement Analysis P-M-Q'!$U$2,PRN!$C$2:$C$1048576,0)+$T187-1),MATCH(U$4,PRN!$B$2:$F$2,0)),"")</f>
        <v/>
      </c>
      <c r="V187" s="70" t="str">
        <f ca="1">IFERROR(INDEX(PRN!$B$2:$F$1048576,(MATCH('Procurement Analysis P-M-Q'!$U$2,PRN!$C$2:$C$1048576,0)+$T187-1),MATCH(V$4,PRN!$B$2:$F$2,0)),"")</f>
        <v/>
      </c>
      <c r="W187" s="70" t="str">
        <f ca="1">IFERROR(INDEX(PRN!$B$2:$F$1048576,(MATCH('Procurement Analysis P-M-Q'!$U$2,PRN!$C$2:$C$1048576,0)+$T187-1),MATCH(W$4,PRN!$B$2:$F$2,0)),"")</f>
        <v/>
      </c>
    </row>
    <row r="188" spans="5:23" ht="15.75" x14ac:dyDescent="0.25">
      <c r="E188" s="69" t="str">
        <f ca="1">IF(E187&lt;COUNTIF(PRN!C$4:C$999999,F$2),(E187+1),"")</f>
        <v/>
      </c>
      <c r="F188" s="70" t="str">
        <f ca="1">IFERROR(INDEX(PRN!$B$2:$F$1048576,(MATCH('Procurement Analysis P-M-Q'!$F$2,PRN!$C$2:$C$1048576,0)+$E188-1),MATCH(F$4,PRN!$B$2:$F$2,0)),"")</f>
        <v/>
      </c>
      <c r="G188" s="70" t="str">
        <f ca="1">IFERROR(INDEX(PRN!$B$2:$F$1048576,(MATCH('Procurement Analysis P-M-Q'!$F$2,PRN!$C$2:$C$1048576,0)+$E188-1),MATCH(G$4,PRN!$B$2:$F$2,0)),"")</f>
        <v/>
      </c>
      <c r="H188" s="71" t="str">
        <f ca="1">IFERROR(INDEX(PRN!$B$2:$F$1048576,(MATCH('Procurement Analysis P-M-Q'!$F$2,PRN!$C$2:$C$1048576,0)+$E188-1),MATCH(H$4,PRN!$B$2:$F$2,0)),"")</f>
        <v/>
      </c>
      <c r="J188" s="69" t="str">
        <f ca="1">IF(J187&lt;COUNTIF(PRN!C$4:C$999999,K$2),(J187+1),"")</f>
        <v/>
      </c>
      <c r="K188" s="70" t="str">
        <f ca="1">IFERROR(INDEX(PRN!$B$2:$F$1048576,(MATCH('Procurement Analysis P-M-Q'!$K$2,PRN!$C$2:$C$1048576,0)+$J188-1),MATCH(K$4,PRN!$B$2:$F$2,0)),"")</f>
        <v/>
      </c>
      <c r="L188" s="70" t="str">
        <f ca="1">IFERROR(INDEX(PRN!$B$2:$F$1048576,(MATCH('Procurement Analysis P-M-Q'!$K$2,PRN!$C$2:$C$1048576,0)+$J188-1),MATCH(L$4,PRN!$B$2:$F$2,0)),"")</f>
        <v/>
      </c>
      <c r="M188" s="71" t="str">
        <f ca="1">IFERROR(INDEX(PRN!$B$2:$F$1048576,(MATCH('Procurement Analysis P-M-Q'!$K$2,PRN!$C$2:$C$1048576,0)+$J188-1),MATCH(M$4,PRN!$B$2:$F$2,0)),"")</f>
        <v/>
      </c>
      <c r="O188" s="69" t="str">
        <f ca="1">IF(O187&lt;COUNTIF(PRN!C$4:C$999999,P$2),(O187+1),"")</f>
        <v/>
      </c>
      <c r="P188" s="70" t="str">
        <f ca="1">IFERROR(INDEX(PRN!$B$2:$F$1048576,(MATCH('Procurement Analysis P-M-Q'!$P$2,PRN!$C$2:$C$1048576,0)+$O188-1),MATCH(P$4,PRN!$B$2:$F$2,0)),"")</f>
        <v/>
      </c>
      <c r="Q188" s="70" t="str">
        <f ca="1">IFERROR(INDEX(PRN!$B$2:$F$1048576,(MATCH('Procurement Analysis P-M-Q'!$P$2,PRN!$C$2:$C$1048576,0)+$O188-1),MATCH(Q$4,PRN!$B$2:$F$2,0)),"")</f>
        <v/>
      </c>
      <c r="R188" s="71" t="str">
        <f ca="1">IFERROR(INDEX(PRN!$B$2:$F$1048576,(MATCH('Procurement Analysis P-M-Q'!$P$2,PRN!$C$2:$C$1048576,0)+$O188-1),MATCH(R$4,PRN!$B$2:$F$2,0)),"")</f>
        <v/>
      </c>
      <c r="T188" s="69" t="str">
        <f ca="1">IF(T187&lt;COUNTIF(PRN!H$4:H$999999,U$2),(T187+1),"")</f>
        <v/>
      </c>
      <c r="U188" s="70" t="str">
        <f ca="1">IFERROR(INDEX(PRN!$B$2:$F$1048576,(MATCH('Procurement Analysis P-M-Q'!$U$2,PRN!$C$2:$C$1048576,0)+$T188-1),MATCH(U$4,PRN!$B$2:$F$2,0)),"")</f>
        <v/>
      </c>
      <c r="V188" s="70" t="str">
        <f ca="1">IFERROR(INDEX(PRN!$B$2:$F$1048576,(MATCH('Procurement Analysis P-M-Q'!$U$2,PRN!$C$2:$C$1048576,0)+$T188-1),MATCH(V$4,PRN!$B$2:$F$2,0)),"")</f>
        <v/>
      </c>
      <c r="W188" s="70" t="str">
        <f ca="1">IFERROR(INDEX(PRN!$B$2:$F$1048576,(MATCH('Procurement Analysis P-M-Q'!$U$2,PRN!$C$2:$C$1048576,0)+$T188-1),MATCH(W$4,PRN!$B$2:$F$2,0)),"")</f>
        <v/>
      </c>
    </row>
    <row r="189" spans="5:23" ht="15.75" x14ac:dyDescent="0.25">
      <c r="E189" s="69" t="str">
        <f ca="1">IF(E188&lt;COUNTIF(PRN!C$4:C$999999,F$2),(E188+1),"")</f>
        <v/>
      </c>
      <c r="F189" s="70" t="str">
        <f ca="1">IFERROR(INDEX(PRN!$B$2:$F$1048576,(MATCH('Procurement Analysis P-M-Q'!$F$2,PRN!$C$2:$C$1048576,0)+$E189-1),MATCH(F$4,PRN!$B$2:$F$2,0)),"")</f>
        <v/>
      </c>
      <c r="G189" s="70" t="str">
        <f ca="1">IFERROR(INDEX(PRN!$B$2:$F$1048576,(MATCH('Procurement Analysis P-M-Q'!$F$2,PRN!$C$2:$C$1048576,0)+$E189-1),MATCH(G$4,PRN!$B$2:$F$2,0)),"")</f>
        <v/>
      </c>
      <c r="H189" s="71" t="str">
        <f ca="1">IFERROR(INDEX(PRN!$B$2:$F$1048576,(MATCH('Procurement Analysis P-M-Q'!$F$2,PRN!$C$2:$C$1048576,0)+$E189-1),MATCH(H$4,PRN!$B$2:$F$2,0)),"")</f>
        <v/>
      </c>
      <c r="J189" s="69" t="str">
        <f ca="1">IF(J188&lt;COUNTIF(PRN!C$4:C$999999,K$2),(J188+1),"")</f>
        <v/>
      </c>
      <c r="K189" s="70" t="str">
        <f ca="1">IFERROR(INDEX(PRN!$B$2:$F$1048576,(MATCH('Procurement Analysis P-M-Q'!$K$2,PRN!$C$2:$C$1048576,0)+$J189-1),MATCH(K$4,PRN!$B$2:$F$2,0)),"")</f>
        <v/>
      </c>
      <c r="L189" s="70" t="str">
        <f ca="1">IFERROR(INDEX(PRN!$B$2:$F$1048576,(MATCH('Procurement Analysis P-M-Q'!$K$2,PRN!$C$2:$C$1048576,0)+$J189-1),MATCH(L$4,PRN!$B$2:$F$2,0)),"")</f>
        <v/>
      </c>
      <c r="M189" s="71" t="str">
        <f ca="1">IFERROR(INDEX(PRN!$B$2:$F$1048576,(MATCH('Procurement Analysis P-M-Q'!$K$2,PRN!$C$2:$C$1048576,0)+$J189-1),MATCH(M$4,PRN!$B$2:$F$2,0)),"")</f>
        <v/>
      </c>
      <c r="O189" s="69" t="str">
        <f ca="1">IF(O188&lt;COUNTIF(PRN!C$4:C$999999,P$2),(O188+1),"")</f>
        <v/>
      </c>
      <c r="P189" s="70" t="str">
        <f ca="1">IFERROR(INDEX(PRN!$B$2:$F$1048576,(MATCH('Procurement Analysis P-M-Q'!$P$2,PRN!$C$2:$C$1048576,0)+$O189-1),MATCH(P$4,PRN!$B$2:$F$2,0)),"")</f>
        <v/>
      </c>
      <c r="Q189" s="70" t="str">
        <f ca="1">IFERROR(INDEX(PRN!$B$2:$F$1048576,(MATCH('Procurement Analysis P-M-Q'!$P$2,PRN!$C$2:$C$1048576,0)+$O189-1),MATCH(Q$4,PRN!$B$2:$F$2,0)),"")</f>
        <v/>
      </c>
      <c r="R189" s="71" t="str">
        <f ca="1">IFERROR(INDEX(PRN!$B$2:$F$1048576,(MATCH('Procurement Analysis P-M-Q'!$P$2,PRN!$C$2:$C$1048576,0)+$O189-1),MATCH(R$4,PRN!$B$2:$F$2,0)),"")</f>
        <v/>
      </c>
      <c r="T189" s="69" t="str">
        <f ca="1">IF(T188&lt;COUNTIF(PRN!H$4:H$999999,U$2),(T188+1),"")</f>
        <v/>
      </c>
      <c r="U189" s="70" t="str">
        <f ca="1">IFERROR(INDEX(PRN!$B$2:$F$1048576,(MATCH('Procurement Analysis P-M-Q'!$U$2,PRN!$C$2:$C$1048576,0)+$T189-1),MATCH(U$4,PRN!$B$2:$F$2,0)),"")</f>
        <v/>
      </c>
      <c r="V189" s="70" t="str">
        <f ca="1">IFERROR(INDEX(PRN!$B$2:$F$1048576,(MATCH('Procurement Analysis P-M-Q'!$U$2,PRN!$C$2:$C$1048576,0)+$T189-1),MATCH(V$4,PRN!$B$2:$F$2,0)),"")</f>
        <v/>
      </c>
      <c r="W189" s="70" t="str">
        <f ca="1">IFERROR(INDEX(PRN!$B$2:$F$1048576,(MATCH('Procurement Analysis P-M-Q'!$U$2,PRN!$C$2:$C$1048576,0)+$T189-1),MATCH(W$4,PRN!$B$2:$F$2,0)),"")</f>
        <v/>
      </c>
    </row>
    <row r="190" spans="5:23" ht="15.75" x14ac:dyDescent="0.25">
      <c r="E190" s="69" t="str">
        <f ca="1">IF(E189&lt;COUNTIF(PRN!C$4:C$999999,F$2),(E189+1),"")</f>
        <v/>
      </c>
      <c r="F190" s="70" t="str">
        <f ca="1">IFERROR(INDEX(PRN!$B$2:$F$1048576,(MATCH('Procurement Analysis P-M-Q'!$F$2,PRN!$C$2:$C$1048576,0)+$E190-1),MATCH(F$4,PRN!$B$2:$F$2,0)),"")</f>
        <v/>
      </c>
      <c r="G190" s="70" t="str">
        <f ca="1">IFERROR(INDEX(PRN!$B$2:$F$1048576,(MATCH('Procurement Analysis P-M-Q'!$F$2,PRN!$C$2:$C$1048576,0)+$E190-1),MATCH(G$4,PRN!$B$2:$F$2,0)),"")</f>
        <v/>
      </c>
      <c r="H190" s="71" t="str">
        <f ca="1">IFERROR(INDEX(PRN!$B$2:$F$1048576,(MATCH('Procurement Analysis P-M-Q'!$F$2,PRN!$C$2:$C$1048576,0)+$E190-1),MATCH(H$4,PRN!$B$2:$F$2,0)),"")</f>
        <v/>
      </c>
      <c r="J190" s="69" t="str">
        <f ca="1">IF(J189&lt;COUNTIF(PRN!C$4:C$999999,K$2),(J189+1),"")</f>
        <v/>
      </c>
      <c r="K190" s="70" t="str">
        <f ca="1">IFERROR(INDEX(PRN!$B$2:$F$1048576,(MATCH('Procurement Analysis P-M-Q'!$K$2,PRN!$C$2:$C$1048576,0)+$J190-1),MATCH(K$4,PRN!$B$2:$F$2,0)),"")</f>
        <v/>
      </c>
      <c r="L190" s="70" t="str">
        <f ca="1">IFERROR(INDEX(PRN!$B$2:$F$1048576,(MATCH('Procurement Analysis P-M-Q'!$K$2,PRN!$C$2:$C$1048576,0)+$J190-1),MATCH(L$4,PRN!$B$2:$F$2,0)),"")</f>
        <v/>
      </c>
      <c r="M190" s="71" t="str">
        <f ca="1">IFERROR(INDEX(PRN!$B$2:$F$1048576,(MATCH('Procurement Analysis P-M-Q'!$K$2,PRN!$C$2:$C$1048576,0)+$J190-1),MATCH(M$4,PRN!$B$2:$F$2,0)),"")</f>
        <v/>
      </c>
      <c r="O190" s="69" t="str">
        <f ca="1">IF(O189&lt;COUNTIF(PRN!C$4:C$999999,P$2),(O189+1),"")</f>
        <v/>
      </c>
      <c r="P190" s="70" t="str">
        <f ca="1">IFERROR(INDEX(PRN!$B$2:$F$1048576,(MATCH('Procurement Analysis P-M-Q'!$P$2,PRN!$C$2:$C$1048576,0)+$O190-1),MATCH(P$4,PRN!$B$2:$F$2,0)),"")</f>
        <v/>
      </c>
      <c r="Q190" s="70" t="str">
        <f ca="1">IFERROR(INDEX(PRN!$B$2:$F$1048576,(MATCH('Procurement Analysis P-M-Q'!$P$2,PRN!$C$2:$C$1048576,0)+$O190-1),MATCH(Q$4,PRN!$B$2:$F$2,0)),"")</f>
        <v/>
      </c>
      <c r="R190" s="71" t="str">
        <f ca="1">IFERROR(INDEX(PRN!$B$2:$F$1048576,(MATCH('Procurement Analysis P-M-Q'!$P$2,PRN!$C$2:$C$1048576,0)+$O190-1),MATCH(R$4,PRN!$B$2:$F$2,0)),"")</f>
        <v/>
      </c>
      <c r="T190" s="69" t="str">
        <f ca="1">IF(T189&lt;COUNTIF(PRN!H$4:H$999999,U$2),(T189+1),"")</f>
        <v/>
      </c>
      <c r="U190" s="70" t="str">
        <f ca="1">IFERROR(INDEX(PRN!$B$2:$F$1048576,(MATCH('Procurement Analysis P-M-Q'!$U$2,PRN!$C$2:$C$1048576,0)+$T190-1),MATCH(U$4,PRN!$B$2:$F$2,0)),"")</f>
        <v/>
      </c>
      <c r="V190" s="70" t="str">
        <f ca="1">IFERROR(INDEX(PRN!$B$2:$F$1048576,(MATCH('Procurement Analysis P-M-Q'!$U$2,PRN!$C$2:$C$1048576,0)+$T190-1),MATCH(V$4,PRN!$B$2:$F$2,0)),"")</f>
        <v/>
      </c>
      <c r="W190" s="70" t="str">
        <f ca="1">IFERROR(INDEX(PRN!$B$2:$F$1048576,(MATCH('Procurement Analysis P-M-Q'!$U$2,PRN!$C$2:$C$1048576,0)+$T190-1),MATCH(W$4,PRN!$B$2:$F$2,0)),"")</f>
        <v/>
      </c>
    </row>
    <row r="191" spans="5:23" ht="15.75" x14ac:dyDescent="0.25">
      <c r="E191" s="69" t="str">
        <f ca="1">IF(E190&lt;COUNTIF(PRN!C$4:C$999999,F$2),(E190+1),"")</f>
        <v/>
      </c>
      <c r="F191" s="70" t="str">
        <f ca="1">IFERROR(INDEX(PRN!$B$2:$F$1048576,(MATCH('Procurement Analysis P-M-Q'!$F$2,PRN!$C$2:$C$1048576,0)+$E191-1),MATCH(F$4,PRN!$B$2:$F$2,0)),"")</f>
        <v/>
      </c>
      <c r="G191" s="70" t="str">
        <f ca="1">IFERROR(INDEX(PRN!$B$2:$F$1048576,(MATCH('Procurement Analysis P-M-Q'!$F$2,PRN!$C$2:$C$1048576,0)+$E191-1),MATCH(G$4,PRN!$B$2:$F$2,0)),"")</f>
        <v/>
      </c>
      <c r="H191" s="71" t="str">
        <f ca="1">IFERROR(INDEX(PRN!$B$2:$F$1048576,(MATCH('Procurement Analysis P-M-Q'!$F$2,PRN!$C$2:$C$1048576,0)+$E191-1),MATCH(H$4,PRN!$B$2:$F$2,0)),"")</f>
        <v/>
      </c>
      <c r="J191" s="69" t="str">
        <f ca="1">IF(J190&lt;COUNTIF(PRN!C$4:C$999999,K$2),(J190+1),"")</f>
        <v/>
      </c>
      <c r="K191" s="70" t="str">
        <f ca="1">IFERROR(INDEX(PRN!$B$2:$F$1048576,(MATCH('Procurement Analysis P-M-Q'!$K$2,PRN!$C$2:$C$1048576,0)+$J191-1),MATCH(K$4,PRN!$B$2:$F$2,0)),"")</f>
        <v/>
      </c>
      <c r="L191" s="70" t="str">
        <f ca="1">IFERROR(INDEX(PRN!$B$2:$F$1048576,(MATCH('Procurement Analysis P-M-Q'!$K$2,PRN!$C$2:$C$1048576,0)+$J191-1),MATCH(L$4,PRN!$B$2:$F$2,0)),"")</f>
        <v/>
      </c>
      <c r="M191" s="71" t="str">
        <f ca="1">IFERROR(INDEX(PRN!$B$2:$F$1048576,(MATCH('Procurement Analysis P-M-Q'!$K$2,PRN!$C$2:$C$1048576,0)+$J191-1),MATCH(M$4,PRN!$B$2:$F$2,0)),"")</f>
        <v/>
      </c>
      <c r="O191" s="69" t="str">
        <f ca="1">IF(O190&lt;COUNTIF(PRN!C$4:C$999999,P$2),(O190+1),"")</f>
        <v/>
      </c>
      <c r="P191" s="70" t="str">
        <f ca="1">IFERROR(INDEX(PRN!$B$2:$F$1048576,(MATCH('Procurement Analysis P-M-Q'!$P$2,PRN!$C$2:$C$1048576,0)+$O191-1),MATCH(P$4,PRN!$B$2:$F$2,0)),"")</f>
        <v/>
      </c>
      <c r="Q191" s="70" t="str">
        <f ca="1">IFERROR(INDEX(PRN!$B$2:$F$1048576,(MATCH('Procurement Analysis P-M-Q'!$P$2,PRN!$C$2:$C$1048576,0)+$O191-1),MATCH(Q$4,PRN!$B$2:$F$2,0)),"")</f>
        <v/>
      </c>
      <c r="R191" s="71" t="str">
        <f ca="1">IFERROR(INDEX(PRN!$B$2:$F$1048576,(MATCH('Procurement Analysis P-M-Q'!$P$2,PRN!$C$2:$C$1048576,0)+$O191-1),MATCH(R$4,PRN!$B$2:$F$2,0)),"")</f>
        <v/>
      </c>
      <c r="T191" s="69" t="str">
        <f ca="1">IF(T190&lt;COUNTIF(PRN!H$4:H$999999,U$2),(T190+1),"")</f>
        <v/>
      </c>
      <c r="U191" s="70" t="str">
        <f ca="1">IFERROR(INDEX(PRN!$B$2:$F$1048576,(MATCH('Procurement Analysis P-M-Q'!$U$2,PRN!$C$2:$C$1048576,0)+$T191-1),MATCH(U$4,PRN!$B$2:$F$2,0)),"")</f>
        <v/>
      </c>
      <c r="V191" s="70" t="str">
        <f ca="1">IFERROR(INDEX(PRN!$B$2:$F$1048576,(MATCH('Procurement Analysis P-M-Q'!$U$2,PRN!$C$2:$C$1048576,0)+$T191-1),MATCH(V$4,PRN!$B$2:$F$2,0)),"")</f>
        <v/>
      </c>
      <c r="W191" s="70" t="str">
        <f ca="1">IFERROR(INDEX(PRN!$B$2:$F$1048576,(MATCH('Procurement Analysis P-M-Q'!$U$2,PRN!$C$2:$C$1048576,0)+$T191-1),MATCH(W$4,PRN!$B$2:$F$2,0)),"")</f>
        <v/>
      </c>
    </row>
    <row r="192" spans="5:23" ht="15.75" x14ac:dyDescent="0.25">
      <c r="E192" s="69" t="str">
        <f ca="1">IF(E191&lt;COUNTIF(PRN!C$4:C$999999,F$2),(E191+1),"")</f>
        <v/>
      </c>
      <c r="F192" s="70" t="str">
        <f ca="1">IFERROR(INDEX(PRN!$B$2:$F$1048576,(MATCH('Procurement Analysis P-M-Q'!$F$2,PRN!$C$2:$C$1048576,0)+$E192-1),MATCH(F$4,PRN!$B$2:$F$2,0)),"")</f>
        <v/>
      </c>
      <c r="G192" s="70" t="str">
        <f ca="1">IFERROR(INDEX(PRN!$B$2:$F$1048576,(MATCH('Procurement Analysis P-M-Q'!$F$2,PRN!$C$2:$C$1048576,0)+$E192-1),MATCH(G$4,PRN!$B$2:$F$2,0)),"")</f>
        <v/>
      </c>
      <c r="H192" s="71" t="str">
        <f ca="1">IFERROR(INDEX(PRN!$B$2:$F$1048576,(MATCH('Procurement Analysis P-M-Q'!$F$2,PRN!$C$2:$C$1048576,0)+$E192-1),MATCH(H$4,PRN!$B$2:$F$2,0)),"")</f>
        <v/>
      </c>
      <c r="J192" s="69" t="str">
        <f ca="1">IF(J191&lt;COUNTIF(PRN!C$4:C$999999,K$2),(J191+1),"")</f>
        <v/>
      </c>
      <c r="K192" s="70" t="str">
        <f ca="1">IFERROR(INDEX(PRN!$B$2:$F$1048576,(MATCH('Procurement Analysis P-M-Q'!$K$2,PRN!$C$2:$C$1048576,0)+$J192-1),MATCH(K$4,PRN!$B$2:$F$2,0)),"")</f>
        <v/>
      </c>
      <c r="L192" s="70" t="str">
        <f ca="1">IFERROR(INDEX(PRN!$B$2:$F$1048576,(MATCH('Procurement Analysis P-M-Q'!$K$2,PRN!$C$2:$C$1048576,0)+$J192-1),MATCH(L$4,PRN!$B$2:$F$2,0)),"")</f>
        <v/>
      </c>
      <c r="M192" s="71" t="str">
        <f ca="1">IFERROR(INDEX(PRN!$B$2:$F$1048576,(MATCH('Procurement Analysis P-M-Q'!$K$2,PRN!$C$2:$C$1048576,0)+$J192-1),MATCH(M$4,PRN!$B$2:$F$2,0)),"")</f>
        <v/>
      </c>
      <c r="O192" s="69" t="str">
        <f ca="1">IF(O191&lt;COUNTIF(PRN!C$4:C$999999,P$2),(O191+1),"")</f>
        <v/>
      </c>
      <c r="P192" s="70" t="str">
        <f ca="1">IFERROR(INDEX(PRN!$B$2:$F$1048576,(MATCH('Procurement Analysis P-M-Q'!$P$2,PRN!$C$2:$C$1048576,0)+$O192-1),MATCH(P$4,PRN!$B$2:$F$2,0)),"")</f>
        <v/>
      </c>
      <c r="Q192" s="70" t="str">
        <f ca="1">IFERROR(INDEX(PRN!$B$2:$F$1048576,(MATCH('Procurement Analysis P-M-Q'!$P$2,PRN!$C$2:$C$1048576,0)+$O192-1),MATCH(Q$4,PRN!$B$2:$F$2,0)),"")</f>
        <v/>
      </c>
      <c r="R192" s="71" t="str">
        <f ca="1">IFERROR(INDEX(PRN!$B$2:$F$1048576,(MATCH('Procurement Analysis P-M-Q'!$P$2,PRN!$C$2:$C$1048576,0)+$O192-1),MATCH(R$4,PRN!$B$2:$F$2,0)),"")</f>
        <v/>
      </c>
      <c r="T192" s="69" t="str">
        <f ca="1">IF(T191&lt;COUNTIF(PRN!H$4:H$999999,U$2),(T191+1),"")</f>
        <v/>
      </c>
      <c r="U192" s="70" t="str">
        <f ca="1">IFERROR(INDEX(PRN!$B$2:$F$1048576,(MATCH('Procurement Analysis P-M-Q'!$U$2,PRN!$C$2:$C$1048576,0)+$T192-1),MATCH(U$4,PRN!$B$2:$F$2,0)),"")</f>
        <v/>
      </c>
      <c r="V192" s="70" t="str">
        <f ca="1">IFERROR(INDEX(PRN!$B$2:$F$1048576,(MATCH('Procurement Analysis P-M-Q'!$U$2,PRN!$C$2:$C$1048576,0)+$T192-1),MATCH(V$4,PRN!$B$2:$F$2,0)),"")</f>
        <v/>
      </c>
      <c r="W192" s="70" t="str">
        <f ca="1">IFERROR(INDEX(PRN!$B$2:$F$1048576,(MATCH('Procurement Analysis P-M-Q'!$U$2,PRN!$C$2:$C$1048576,0)+$T192-1),MATCH(W$4,PRN!$B$2:$F$2,0)),"")</f>
        <v/>
      </c>
    </row>
    <row r="193" spans="5:23" ht="15.75" x14ac:dyDescent="0.25">
      <c r="E193" s="69" t="str">
        <f ca="1">IF(E192&lt;COUNTIF(PRN!C$4:C$999999,F$2),(E192+1),"")</f>
        <v/>
      </c>
      <c r="F193" s="70" t="str">
        <f ca="1">IFERROR(INDEX(PRN!$B$2:$F$1048576,(MATCH('Procurement Analysis P-M-Q'!$F$2,PRN!$C$2:$C$1048576,0)+$E193-1),MATCH(F$4,PRN!$B$2:$F$2,0)),"")</f>
        <v/>
      </c>
      <c r="G193" s="70" t="str">
        <f ca="1">IFERROR(INDEX(PRN!$B$2:$F$1048576,(MATCH('Procurement Analysis P-M-Q'!$F$2,PRN!$C$2:$C$1048576,0)+$E193-1),MATCH(G$4,PRN!$B$2:$F$2,0)),"")</f>
        <v/>
      </c>
      <c r="H193" s="71" t="str">
        <f ca="1">IFERROR(INDEX(PRN!$B$2:$F$1048576,(MATCH('Procurement Analysis P-M-Q'!$F$2,PRN!$C$2:$C$1048576,0)+$E193-1),MATCH(H$4,PRN!$B$2:$F$2,0)),"")</f>
        <v/>
      </c>
      <c r="J193" s="69" t="str">
        <f ca="1">IF(J192&lt;COUNTIF(PRN!C$4:C$999999,K$2),(J192+1),"")</f>
        <v/>
      </c>
      <c r="K193" s="70" t="str">
        <f ca="1">IFERROR(INDEX(PRN!$B$2:$F$1048576,(MATCH('Procurement Analysis P-M-Q'!$K$2,PRN!$C$2:$C$1048576,0)+$J193-1),MATCH(K$4,PRN!$B$2:$F$2,0)),"")</f>
        <v/>
      </c>
      <c r="L193" s="70" t="str">
        <f ca="1">IFERROR(INDEX(PRN!$B$2:$F$1048576,(MATCH('Procurement Analysis P-M-Q'!$K$2,PRN!$C$2:$C$1048576,0)+$J193-1),MATCH(L$4,PRN!$B$2:$F$2,0)),"")</f>
        <v/>
      </c>
      <c r="M193" s="71" t="str">
        <f ca="1">IFERROR(INDEX(PRN!$B$2:$F$1048576,(MATCH('Procurement Analysis P-M-Q'!$K$2,PRN!$C$2:$C$1048576,0)+$J193-1),MATCH(M$4,PRN!$B$2:$F$2,0)),"")</f>
        <v/>
      </c>
      <c r="O193" s="69" t="str">
        <f ca="1">IF(O192&lt;COUNTIF(PRN!C$4:C$999999,P$2),(O192+1),"")</f>
        <v/>
      </c>
      <c r="P193" s="70" t="str">
        <f ca="1">IFERROR(INDEX(PRN!$B$2:$F$1048576,(MATCH('Procurement Analysis P-M-Q'!$P$2,PRN!$C$2:$C$1048576,0)+$O193-1),MATCH(P$4,PRN!$B$2:$F$2,0)),"")</f>
        <v/>
      </c>
      <c r="Q193" s="70" t="str">
        <f ca="1">IFERROR(INDEX(PRN!$B$2:$F$1048576,(MATCH('Procurement Analysis P-M-Q'!$P$2,PRN!$C$2:$C$1048576,0)+$O193-1),MATCH(Q$4,PRN!$B$2:$F$2,0)),"")</f>
        <v/>
      </c>
      <c r="R193" s="71" t="str">
        <f ca="1">IFERROR(INDEX(PRN!$B$2:$F$1048576,(MATCH('Procurement Analysis P-M-Q'!$P$2,PRN!$C$2:$C$1048576,0)+$O193-1),MATCH(R$4,PRN!$B$2:$F$2,0)),"")</f>
        <v/>
      </c>
      <c r="T193" s="69" t="str">
        <f ca="1">IF(T192&lt;COUNTIF(PRN!H$4:H$999999,U$2),(T192+1),"")</f>
        <v/>
      </c>
      <c r="U193" s="70" t="str">
        <f ca="1">IFERROR(INDEX(PRN!$B$2:$F$1048576,(MATCH('Procurement Analysis P-M-Q'!$U$2,PRN!$C$2:$C$1048576,0)+$T193-1),MATCH(U$4,PRN!$B$2:$F$2,0)),"")</f>
        <v/>
      </c>
      <c r="V193" s="70" t="str">
        <f ca="1">IFERROR(INDEX(PRN!$B$2:$F$1048576,(MATCH('Procurement Analysis P-M-Q'!$U$2,PRN!$C$2:$C$1048576,0)+$T193-1),MATCH(V$4,PRN!$B$2:$F$2,0)),"")</f>
        <v/>
      </c>
      <c r="W193" s="70" t="str">
        <f ca="1">IFERROR(INDEX(PRN!$B$2:$F$1048576,(MATCH('Procurement Analysis P-M-Q'!$U$2,PRN!$C$2:$C$1048576,0)+$T193-1),MATCH(W$4,PRN!$B$2:$F$2,0)),"")</f>
        <v/>
      </c>
    </row>
    <row r="194" spans="5:23" ht="15.75" x14ac:dyDescent="0.25">
      <c r="E194" s="69" t="str">
        <f ca="1">IF(E193&lt;COUNTIF(PRN!C$4:C$999999,F$2),(E193+1),"")</f>
        <v/>
      </c>
      <c r="F194" s="70" t="str">
        <f ca="1">IFERROR(INDEX(PRN!$B$2:$F$1048576,(MATCH('Procurement Analysis P-M-Q'!$F$2,PRN!$C$2:$C$1048576,0)+$E194-1),MATCH(F$4,PRN!$B$2:$F$2,0)),"")</f>
        <v/>
      </c>
      <c r="G194" s="70" t="str">
        <f ca="1">IFERROR(INDEX(PRN!$B$2:$F$1048576,(MATCH('Procurement Analysis P-M-Q'!$F$2,PRN!$C$2:$C$1048576,0)+$E194-1),MATCH(G$4,PRN!$B$2:$F$2,0)),"")</f>
        <v/>
      </c>
      <c r="H194" s="71" t="str">
        <f ca="1">IFERROR(INDEX(PRN!$B$2:$F$1048576,(MATCH('Procurement Analysis P-M-Q'!$F$2,PRN!$C$2:$C$1048576,0)+$E194-1),MATCH(H$4,PRN!$B$2:$F$2,0)),"")</f>
        <v/>
      </c>
      <c r="J194" s="69" t="str">
        <f ca="1">IF(J193&lt;COUNTIF(PRN!C$4:C$999999,K$2),(J193+1),"")</f>
        <v/>
      </c>
      <c r="K194" s="70" t="str">
        <f ca="1">IFERROR(INDEX(PRN!$B$2:$F$1048576,(MATCH('Procurement Analysis P-M-Q'!$K$2,PRN!$C$2:$C$1048576,0)+$J194-1),MATCH(K$4,PRN!$B$2:$F$2,0)),"")</f>
        <v/>
      </c>
      <c r="L194" s="70" t="str">
        <f ca="1">IFERROR(INDEX(PRN!$B$2:$F$1048576,(MATCH('Procurement Analysis P-M-Q'!$K$2,PRN!$C$2:$C$1048576,0)+$J194-1),MATCH(L$4,PRN!$B$2:$F$2,0)),"")</f>
        <v/>
      </c>
      <c r="M194" s="71" t="str">
        <f ca="1">IFERROR(INDEX(PRN!$B$2:$F$1048576,(MATCH('Procurement Analysis P-M-Q'!$K$2,PRN!$C$2:$C$1048576,0)+$J194-1),MATCH(M$4,PRN!$B$2:$F$2,0)),"")</f>
        <v/>
      </c>
      <c r="O194" s="69" t="str">
        <f ca="1">IF(O193&lt;COUNTIF(PRN!C$4:C$999999,P$2),(O193+1),"")</f>
        <v/>
      </c>
      <c r="P194" s="70" t="str">
        <f ca="1">IFERROR(INDEX(PRN!$B$2:$F$1048576,(MATCH('Procurement Analysis P-M-Q'!$P$2,PRN!$C$2:$C$1048576,0)+$O194-1),MATCH(P$4,PRN!$B$2:$F$2,0)),"")</f>
        <v/>
      </c>
      <c r="Q194" s="70" t="str">
        <f ca="1">IFERROR(INDEX(PRN!$B$2:$F$1048576,(MATCH('Procurement Analysis P-M-Q'!$P$2,PRN!$C$2:$C$1048576,0)+$O194-1),MATCH(Q$4,PRN!$B$2:$F$2,0)),"")</f>
        <v/>
      </c>
      <c r="R194" s="71" t="str">
        <f ca="1">IFERROR(INDEX(PRN!$B$2:$F$1048576,(MATCH('Procurement Analysis P-M-Q'!$P$2,PRN!$C$2:$C$1048576,0)+$O194-1),MATCH(R$4,PRN!$B$2:$F$2,0)),"")</f>
        <v/>
      </c>
      <c r="T194" s="69" t="str">
        <f ca="1">IF(T193&lt;COUNTIF(PRN!H$4:H$999999,U$2),(T193+1),"")</f>
        <v/>
      </c>
      <c r="U194" s="70" t="str">
        <f ca="1">IFERROR(INDEX(PRN!$B$2:$F$1048576,(MATCH('Procurement Analysis P-M-Q'!$U$2,PRN!$C$2:$C$1048576,0)+$T194-1),MATCH(U$4,PRN!$B$2:$F$2,0)),"")</f>
        <v/>
      </c>
      <c r="V194" s="70" t="str">
        <f ca="1">IFERROR(INDEX(PRN!$B$2:$F$1048576,(MATCH('Procurement Analysis P-M-Q'!$U$2,PRN!$C$2:$C$1048576,0)+$T194-1),MATCH(V$4,PRN!$B$2:$F$2,0)),"")</f>
        <v/>
      </c>
      <c r="W194" s="70" t="str">
        <f ca="1">IFERROR(INDEX(PRN!$B$2:$F$1048576,(MATCH('Procurement Analysis P-M-Q'!$U$2,PRN!$C$2:$C$1048576,0)+$T194-1),MATCH(W$4,PRN!$B$2:$F$2,0)),"")</f>
        <v/>
      </c>
    </row>
    <row r="195" spans="5:23" ht="15.75" x14ac:dyDescent="0.25">
      <c r="E195" s="69" t="str">
        <f ca="1">IF(E194&lt;COUNTIF(PRN!C$4:C$999999,F$2),(E194+1),"")</f>
        <v/>
      </c>
      <c r="F195" s="70" t="str">
        <f ca="1">IFERROR(INDEX(PRN!$B$2:$F$1048576,(MATCH('Procurement Analysis P-M-Q'!$F$2,PRN!$C$2:$C$1048576,0)+$E195-1),MATCH(F$4,PRN!$B$2:$F$2,0)),"")</f>
        <v/>
      </c>
      <c r="G195" s="70" t="str">
        <f ca="1">IFERROR(INDEX(PRN!$B$2:$F$1048576,(MATCH('Procurement Analysis P-M-Q'!$F$2,PRN!$C$2:$C$1048576,0)+$E195-1),MATCH(G$4,PRN!$B$2:$F$2,0)),"")</f>
        <v/>
      </c>
      <c r="H195" s="71" t="str">
        <f ca="1">IFERROR(INDEX(PRN!$B$2:$F$1048576,(MATCH('Procurement Analysis P-M-Q'!$F$2,PRN!$C$2:$C$1048576,0)+$E195-1),MATCH(H$4,PRN!$B$2:$F$2,0)),"")</f>
        <v/>
      </c>
      <c r="J195" s="69" t="str">
        <f ca="1">IF(J194&lt;COUNTIF(PRN!C$4:C$999999,K$2),(J194+1),"")</f>
        <v/>
      </c>
      <c r="K195" s="70" t="str">
        <f ca="1">IFERROR(INDEX(PRN!$B$2:$F$1048576,(MATCH('Procurement Analysis P-M-Q'!$K$2,PRN!$C$2:$C$1048576,0)+$J195-1),MATCH(K$4,PRN!$B$2:$F$2,0)),"")</f>
        <v/>
      </c>
      <c r="L195" s="70" t="str">
        <f ca="1">IFERROR(INDEX(PRN!$B$2:$F$1048576,(MATCH('Procurement Analysis P-M-Q'!$K$2,PRN!$C$2:$C$1048576,0)+$J195-1),MATCH(L$4,PRN!$B$2:$F$2,0)),"")</f>
        <v/>
      </c>
      <c r="M195" s="71" t="str">
        <f ca="1">IFERROR(INDEX(PRN!$B$2:$F$1048576,(MATCH('Procurement Analysis P-M-Q'!$K$2,PRN!$C$2:$C$1048576,0)+$J195-1),MATCH(M$4,PRN!$B$2:$F$2,0)),"")</f>
        <v/>
      </c>
      <c r="O195" s="69" t="str">
        <f ca="1">IF(O194&lt;COUNTIF(PRN!C$4:C$999999,P$2),(O194+1),"")</f>
        <v/>
      </c>
      <c r="P195" s="70" t="str">
        <f ca="1">IFERROR(INDEX(PRN!$B$2:$F$1048576,(MATCH('Procurement Analysis P-M-Q'!$P$2,PRN!$C$2:$C$1048576,0)+$O195-1),MATCH(P$4,PRN!$B$2:$F$2,0)),"")</f>
        <v/>
      </c>
      <c r="Q195" s="70" t="str">
        <f ca="1">IFERROR(INDEX(PRN!$B$2:$F$1048576,(MATCH('Procurement Analysis P-M-Q'!$P$2,PRN!$C$2:$C$1048576,0)+$O195-1),MATCH(Q$4,PRN!$B$2:$F$2,0)),"")</f>
        <v/>
      </c>
      <c r="R195" s="71" t="str">
        <f ca="1">IFERROR(INDEX(PRN!$B$2:$F$1048576,(MATCH('Procurement Analysis P-M-Q'!$P$2,PRN!$C$2:$C$1048576,0)+$O195-1),MATCH(R$4,PRN!$B$2:$F$2,0)),"")</f>
        <v/>
      </c>
      <c r="T195" s="69" t="str">
        <f ca="1">IF(T194&lt;COUNTIF(PRN!H$4:H$999999,U$2),(T194+1),"")</f>
        <v/>
      </c>
      <c r="U195" s="70" t="str">
        <f ca="1">IFERROR(INDEX(PRN!$B$2:$F$1048576,(MATCH('Procurement Analysis P-M-Q'!$U$2,PRN!$C$2:$C$1048576,0)+$T195-1),MATCH(U$4,PRN!$B$2:$F$2,0)),"")</f>
        <v/>
      </c>
      <c r="V195" s="70" t="str">
        <f ca="1">IFERROR(INDEX(PRN!$B$2:$F$1048576,(MATCH('Procurement Analysis P-M-Q'!$U$2,PRN!$C$2:$C$1048576,0)+$T195-1),MATCH(V$4,PRN!$B$2:$F$2,0)),"")</f>
        <v/>
      </c>
      <c r="W195" s="70" t="str">
        <f ca="1">IFERROR(INDEX(PRN!$B$2:$F$1048576,(MATCH('Procurement Analysis P-M-Q'!$U$2,PRN!$C$2:$C$1048576,0)+$T195-1),MATCH(W$4,PRN!$B$2:$F$2,0)),"")</f>
        <v/>
      </c>
    </row>
    <row r="196" spans="5:23" ht="15.75" x14ac:dyDescent="0.25">
      <c r="E196" s="69" t="str">
        <f ca="1">IF(E195&lt;COUNTIF(PRN!C$4:C$999999,F$2),(E195+1),"")</f>
        <v/>
      </c>
      <c r="F196" s="70" t="str">
        <f ca="1">IFERROR(INDEX(PRN!$B$2:$F$1048576,(MATCH('Procurement Analysis P-M-Q'!$F$2,PRN!$C$2:$C$1048576,0)+$E196-1),MATCH(F$4,PRN!$B$2:$F$2,0)),"")</f>
        <v/>
      </c>
      <c r="G196" s="70" t="str">
        <f ca="1">IFERROR(INDEX(PRN!$B$2:$F$1048576,(MATCH('Procurement Analysis P-M-Q'!$F$2,PRN!$C$2:$C$1048576,0)+$E196-1),MATCH(G$4,PRN!$B$2:$F$2,0)),"")</f>
        <v/>
      </c>
      <c r="H196" s="71" t="str">
        <f ca="1">IFERROR(INDEX(PRN!$B$2:$F$1048576,(MATCH('Procurement Analysis P-M-Q'!$F$2,PRN!$C$2:$C$1048576,0)+$E196-1),MATCH(H$4,PRN!$B$2:$F$2,0)),"")</f>
        <v/>
      </c>
      <c r="J196" s="69" t="str">
        <f ca="1">IF(J195&lt;COUNTIF(PRN!C$4:C$999999,K$2),(J195+1),"")</f>
        <v/>
      </c>
      <c r="K196" s="70" t="str">
        <f ca="1">IFERROR(INDEX(PRN!$B$2:$F$1048576,(MATCH('Procurement Analysis P-M-Q'!$K$2,PRN!$C$2:$C$1048576,0)+$J196-1),MATCH(K$4,PRN!$B$2:$F$2,0)),"")</f>
        <v/>
      </c>
      <c r="L196" s="70" t="str">
        <f ca="1">IFERROR(INDEX(PRN!$B$2:$F$1048576,(MATCH('Procurement Analysis P-M-Q'!$K$2,PRN!$C$2:$C$1048576,0)+$J196-1),MATCH(L$4,PRN!$B$2:$F$2,0)),"")</f>
        <v/>
      </c>
      <c r="M196" s="71" t="str">
        <f ca="1">IFERROR(INDEX(PRN!$B$2:$F$1048576,(MATCH('Procurement Analysis P-M-Q'!$K$2,PRN!$C$2:$C$1048576,0)+$J196-1),MATCH(M$4,PRN!$B$2:$F$2,0)),"")</f>
        <v/>
      </c>
      <c r="O196" s="69" t="str">
        <f ca="1">IF(O195&lt;COUNTIF(PRN!C$4:C$999999,P$2),(O195+1),"")</f>
        <v/>
      </c>
      <c r="P196" s="70" t="str">
        <f ca="1">IFERROR(INDEX(PRN!$B$2:$F$1048576,(MATCH('Procurement Analysis P-M-Q'!$P$2,PRN!$C$2:$C$1048576,0)+$O196-1),MATCH(P$4,PRN!$B$2:$F$2,0)),"")</f>
        <v/>
      </c>
      <c r="Q196" s="70" t="str">
        <f ca="1">IFERROR(INDEX(PRN!$B$2:$F$1048576,(MATCH('Procurement Analysis P-M-Q'!$P$2,PRN!$C$2:$C$1048576,0)+$O196-1),MATCH(Q$4,PRN!$B$2:$F$2,0)),"")</f>
        <v/>
      </c>
      <c r="R196" s="71" t="str">
        <f ca="1">IFERROR(INDEX(PRN!$B$2:$F$1048576,(MATCH('Procurement Analysis P-M-Q'!$P$2,PRN!$C$2:$C$1048576,0)+$O196-1),MATCH(R$4,PRN!$B$2:$F$2,0)),"")</f>
        <v/>
      </c>
      <c r="T196" s="69" t="str">
        <f ca="1">IF(T195&lt;COUNTIF(PRN!H$4:H$999999,U$2),(T195+1),"")</f>
        <v/>
      </c>
      <c r="U196" s="70" t="str">
        <f ca="1">IFERROR(INDEX(PRN!$B$2:$F$1048576,(MATCH('Procurement Analysis P-M-Q'!$U$2,PRN!$C$2:$C$1048576,0)+$T196-1),MATCH(U$4,PRN!$B$2:$F$2,0)),"")</f>
        <v/>
      </c>
      <c r="V196" s="70" t="str">
        <f ca="1">IFERROR(INDEX(PRN!$B$2:$F$1048576,(MATCH('Procurement Analysis P-M-Q'!$U$2,PRN!$C$2:$C$1048576,0)+$T196-1),MATCH(V$4,PRN!$B$2:$F$2,0)),"")</f>
        <v/>
      </c>
      <c r="W196" s="70" t="str">
        <f ca="1">IFERROR(INDEX(PRN!$B$2:$F$1048576,(MATCH('Procurement Analysis P-M-Q'!$U$2,PRN!$C$2:$C$1048576,0)+$T196-1),MATCH(W$4,PRN!$B$2:$F$2,0)),"")</f>
        <v/>
      </c>
    </row>
    <row r="197" spans="5:23" ht="15.75" x14ac:dyDescent="0.25">
      <c r="E197" s="69" t="str">
        <f ca="1">IF(E196&lt;COUNTIF(PRN!C$4:C$999999,F$2),(E196+1),"")</f>
        <v/>
      </c>
      <c r="F197" s="70" t="str">
        <f ca="1">IFERROR(INDEX(PRN!$B$2:$F$1048576,(MATCH('Procurement Analysis P-M-Q'!$F$2,PRN!$C$2:$C$1048576,0)+$E197-1),MATCH(F$4,PRN!$B$2:$F$2,0)),"")</f>
        <v/>
      </c>
      <c r="G197" s="70" t="str">
        <f ca="1">IFERROR(INDEX(PRN!$B$2:$F$1048576,(MATCH('Procurement Analysis P-M-Q'!$F$2,PRN!$C$2:$C$1048576,0)+$E197-1),MATCH(G$4,PRN!$B$2:$F$2,0)),"")</f>
        <v/>
      </c>
      <c r="H197" s="71" t="str">
        <f ca="1">IFERROR(INDEX(PRN!$B$2:$F$1048576,(MATCH('Procurement Analysis P-M-Q'!$F$2,PRN!$C$2:$C$1048576,0)+$E197-1),MATCH(H$4,PRN!$B$2:$F$2,0)),"")</f>
        <v/>
      </c>
      <c r="J197" s="69" t="str">
        <f ca="1">IF(J196&lt;COUNTIF(PRN!C$4:C$999999,K$2),(J196+1),"")</f>
        <v/>
      </c>
      <c r="K197" s="70" t="str">
        <f ca="1">IFERROR(INDEX(PRN!$B$2:$F$1048576,(MATCH('Procurement Analysis P-M-Q'!$K$2,PRN!$C$2:$C$1048576,0)+$J197-1),MATCH(K$4,PRN!$B$2:$F$2,0)),"")</f>
        <v/>
      </c>
      <c r="L197" s="70" t="str">
        <f ca="1">IFERROR(INDEX(PRN!$B$2:$F$1048576,(MATCH('Procurement Analysis P-M-Q'!$K$2,PRN!$C$2:$C$1048576,0)+$J197-1),MATCH(L$4,PRN!$B$2:$F$2,0)),"")</f>
        <v/>
      </c>
      <c r="M197" s="71" t="str">
        <f ca="1">IFERROR(INDEX(PRN!$B$2:$F$1048576,(MATCH('Procurement Analysis P-M-Q'!$K$2,PRN!$C$2:$C$1048576,0)+$J197-1),MATCH(M$4,PRN!$B$2:$F$2,0)),"")</f>
        <v/>
      </c>
      <c r="O197" s="69" t="str">
        <f ca="1">IF(O196&lt;COUNTIF(PRN!C$4:C$999999,P$2),(O196+1),"")</f>
        <v/>
      </c>
      <c r="P197" s="70" t="str">
        <f ca="1">IFERROR(INDEX(PRN!$B$2:$F$1048576,(MATCH('Procurement Analysis P-M-Q'!$P$2,PRN!$C$2:$C$1048576,0)+$O197-1),MATCH(P$4,PRN!$B$2:$F$2,0)),"")</f>
        <v/>
      </c>
      <c r="Q197" s="70" t="str">
        <f ca="1">IFERROR(INDEX(PRN!$B$2:$F$1048576,(MATCH('Procurement Analysis P-M-Q'!$P$2,PRN!$C$2:$C$1048576,0)+$O197-1),MATCH(Q$4,PRN!$B$2:$F$2,0)),"")</f>
        <v/>
      </c>
      <c r="R197" s="71" t="str">
        <f ca="1">IFERROR(INDEX(PRN!$B$2:$F$1048576,(MATCH('Procurement Analysis P-M-Q'!$P$2,PRN!$C$2:$C$1048576,0)+$O197-1),MATCH(R$4,PRN!$B$2:$F$2,0)),"")</f>
        <v/>
      </c>
      <c r="T197" s="69" t="str">
        <f ca="1">IF(T196&lt;COUNTIF(PRN!H$4:H$999999,U$2),(T196+1),"")</f>
        <v/>
      </c>
      <c r="U197" s="70" t="str">
        <f ca="1">IFERROR(INDEX(PRN!$B$2:$F$1048576,(MATCH('Procurement Analysis P-M-Q'!$U$2,PRN!$C$2:$C$1048576,0)+$T197-1),MATCH(U$4,PRN!$B$2:$F$2,0)),"")</f>
        <v/>
      </c>
      <c r="V197" s="70" t="str">
        <f ca="1">IFERROR(INDEX(PRN!$B$2:$F$1048576,(MATCH('Procurement Analysis P-M-Q'!$U$2,PRN!$C$2:$C$1048576,0)+$T197-1),MATCH(V$4,PRN!$B$2:$F$2,0)),"")</f>
        <v/>
      </c>
      <c r="W197" s="70" t="str">
        <f ca="1">IFERROR(INDEX(PRN!$B$2:$F$1048576,(MATCH('Procurement Analysis P-M-Q'!$U$2,PRN!$C$2:$C$1048576,0)+$T197-1),MATCH(W$4,PRN!$B$2:$F$2,0)),"")</f>
        <v/>
      </c>
    </row>
    <row r="198" spans="5:23" ht="15.75" x14ac:dyDescent="0.25">
      <c r="E198" s="69" t="str">
        <f ca="1">IF(E197&lt;COUNTIF(PRN!C$4:C$999999,F$2),(E197+1),"")</f>
        <v/>
      </c>
      <c r="F198" s="70" t="str">
        <f ca="1">IFERROR(INDEX(PRN!$B$2:$F$1048576,(MATCH('Procurement Analysis P-M-Q'!$F$2,PRN!$C$2:$C$1048576,0)+$E198-1),MATCH(F$4,PRN!$B$2:$F$2,0)),"")</f>
        <v/>
      </c>
      <c r="G198" s="70" t="str">
        <f ca="1">IFERROR(INDEX(PRN!$B$2:$F$1048576,(MATCH('Procurement Analysis P-M-Q'!$F$2,PRN!$C$2:$C$1048576,0)+$E198-1),MATCH(G$4,PRN!$B$2:$F$2,0)),"")</f>
        <v/>
      </c>
      <c r="H198" s="71" t="str">
        <f ca="1">IFERROR(INDEX(PRN!$B$2:$F$1048576,(MATCH('Procurement Analysis P-M-Q'!$F$2,PRN!$C$2:$C$1048576,0)+$E198-1),MATCH(H$4,PRN!$B$2:$F$2,0)),"")</f>
        <v/>
      </c>
      <c r="J198" s="69" t="str">
        <f ca="1">IF(J197&lt;COUNTIF(PRN!C$4:C$999999,K$2),(J197+1),"")</f>
        <v/>
      </c>
      <c r="K198" s="70" t="str">
        <f ca="1">IFERROR(INDEX(PRN!$B$2:$F$1048576,(MATCH('Procurement Analysis P-M-Q'!$K$2,PRN!$C$2:$C$1048576,0)+$J198-1),MATCH(K$4,PRN!$B$2:$F$2,0)),"")</f>
        <v/>
      </c>
      <c r="L198" s="70" t="str">
        <f ca="1">IFERROR(INDEX(PRN!$B$2:$F$1048576,(MATCH('Procurement Analysis P-M-Q'!$K$2,PRN!$C$2:$C$1048576,0)+$J198-1),MATCH(L$4,PRN!$B$2:$F$2,0)),"")</f>
        <v/>
      </c>
      <c r="M198" s="71" t="str">
        <f ca="1">IFERROR(INDEX(PRN!$B$2:$F$1048576,(MATCH('Procurement Analysis P-M-Q'!$K$2,PRN!$C$2:$C$1048576,0)+$J198-1),MATCH(M$4,PRN!$B$2:$F$2,0)),"")</f>
        <v/>
      </c>
      <c r="O198" s="69" t="str">
        <f ca="1">IF(O197&lt;COUNTIF(PRN!C$4:C$999999,P$2),(O197+1),"")</f>
        <v/>
      </c>
      <c r="P198" s="70" t="str">
        <f ca="1">IFERROR(INDEX(PRN!$B$2:$F$1048576,(MATCH('Procurement Analysis P-M-Q'!$P$2,PRN!$C$2:$C$1048576,0)+$O198-1),MATCH(P$4,PRN!$B$2:$F$2,0)),"")</f>
        <v/>
      </c>
      <c r="Q198" s="70" t="str">
        <f ca="1">IFERROR(INDEX(PRN!$B$2:$F$1048576,(MATCH('Procurement Analysis P-M-Q'!$P$2,PRN!$C$2:$C$1048576,0)+$O198-1),MATCH(Q$4,PRN!$B$2:$F$2,0)),"")</f>
        <v/>
      </c>
      <c r="R198" s="71" t="str">
        <f ca="1">IFERROR(INDEX(PRN!$B$2:$F$1048576,(MATCH('Procurement Analysis P-M-Q'!$P$2,PRN!$C$2:$C$1048576,0)+$O198-1),MATCH(R$4,PRN!$B$2:$F$2,0)),"")</f>
        <v/>
      </c>
      <c r="T198" s="69" t="str">
        <f ca="1">IF(T197&lt;COUNTIF(PRN!H$4:H$999999,U$2),(T197+1),"")</f>
        <v/>
      </c>
      <c r="U198" s="70" t="str">
        <f ca="1">IFERROR(INDEX(PRN!$B$2:$F$1048576,(MATCH('Procurement Analysis P-M-Q'!$U$2,PRN!$C$2:$C$1048576,0)+$T198-1),MATCH(U$4,PRN!$B$2:$F$2,0)),"")</f>
        <v/>
      </c>
      <c r="V198" s="70" t="str">
        <f ca="1">IFERROR(INDEX(PRN!$B$2:$F$1048576,(MATCH('Procurement Analysis P-M-Q'!$U$2,PRN!$C$2:$C$1048576,0)+$T198-1),MATCH(V$4,PRN!$B$2:$F$2,0)),"")</f>
        <v/>
      </c>
      <c r="W198" s="70" t="str">
        <f ca="1">IFERROR(INDEX(PRN!$B$2:$F$1048576,(MATCH('Procurement Analysis P-M-Q'!$U$2,PRN!$C$2:$C$1048576,0)+$T198-1),MATCH(W$4,PRN!$B$2:$F$2,0)),"")</f>
        <v/>
      </c>
    </row>
    <row r="199" spans="5:23" ht="15.75" x14ac:dyDescent="0.25">
      <c r="E199" s="69" t="str">
        <f ca="1">IF(E198&lt;COUNTIF(PRN!C$4:C$999999,F$2),(E198+1),"")</f>
        <v/>
      </c>
      <c r="F199" s="70" t="str">
        <f ca="1">IFERROR(INDEX(PRN!$B$2:$F$1048576,(MATCH('Procurement Analysis P-M-Q'!$F$2,PRN!$C$2:$C$1048576,0)+$E199-1),MATCH(F$4,PRN!$B$2:$F$2,0)),"")</f>
        <v/>
      </c>
      <c r="G199" s="70" t="str">
        <f ca="1">IFERROR(INDEX(PRN!$B$2:$F$1048576,(MATCH('Procurement Analysis P-M-Q'!$F$2,PRN!$C$2:$C$1048576,0)+$E199-1),MATCH(G$4,PRN!$B$2:$F$2,0)),"")</f>
        <v/>
      </c>
      <c r="H199" s="71" t="str">
        <f ca="1">IFERROR(INDEX(PRN!$B$2:$F$1048576,(MATCH('Procurement Analysis P-M-Q'!$F$2,PRN!$C$2:$C$1048576,0)+$E199-1),MATCH(H$4,PRN!$B$2:$F$2,0)),"")</f>
        <v/>
      </c>
      <c r="J199" s="69" t="str">
        <f ca="1">IF(J198&lt;COUNTIF(PRN!C$4:C$999999,K$2),(J198+1),"")</f>
        <v/>
      </c>
      <c r="K199" s="70" t="str">
        <f ca="1">IFERROR(INDEX(PRN!$B$2:$F$1048576,(MATCH('Procurement Analysis P-M-Q'!$K$2,PRN!$C$2:$C$1048576,0)+$J199-1),MATCH(K$4,PRN!$B$2:$F$2,0)),"")</f>
        <v/>
      </c>
      <c r="L199" s="70" t="str">
        <f ca="1">IFERROR(INDEX(PRN!$B$2:$F$1048576,(MATCH('Procurement Analysis P-M-Q'!$K$2,PRN!$C$2:$C$1048576,0)+$J199-1),MATCH(L$4,PRN!$B$2:$F$2,0)),"")</f>
        <v/>
      </c>
      <c r="M199" s="71" t="str">
        <f ca="1">IFERROR(INDEX(PRN!$B$2:$F$1048576,(MATCH('Procurement Analysis P-M-Q'!$K$2,PRN!$C$2:$C$1048576,0)+$J199-1),MATCH(M$4,PRN!$B$2:$F$2,0)),"")</f>
        <v/>
      </c>
      <c r="O199" s="69" t="str">
        <f ca="1">IF(O198&lt;COUNTIF(PRN!C$4:C$999999,P$2),(O198+1),"")</f>
        <v/>
      </c>
      <c r="P199" s="70" t="str">
        <f ca="1">IFERROR(INDEX(PRN!$B$2:$F$1048576,(MATCH('Procurement Analysis P-M-Q'!$P$2,PRN!$C$2:$C$1048576,0)+$O199-1),MATCH(P$4,PRN!$B$2:$F$2,0)),"")</f>
        <v/>
      </c>
      <c r="Q199" s="70" t="str">
        <f ca="1">IFERROR(INDEX(PRN!$B$2:$F$1048576,(MATCH('Procurement Analysis P-M-Q'!$P$2,PRN!$C$2:$C$1048576,0)+$O199-1),MATCH(Q$4,PRN!$B$2:$F$2,0)),"")</f>
        <v/>
      </c>
      <c r="R199" s="71" t="str">
        <f ca="1">IFERROR(INDEX(PRN!$B$2:$F$1048576,(MATCH('Procurement Analysis P-M-Q'!$P$2,PRN!$C$2:$C$1048576,0)+$O199-1),MATCH(R$4,PRN!$B$2:$F$2,0)),"")</f>
        <v/>
      </c>
      <c r="T199" s="69" t="str">
        <f ca="1">IF(T198&lt;COUNTIF(PRN!H$4:H$999999,U$2),(T198+1),"")</f>
        <v/>
      </c>
      <c r="U199" s="70" t="str">
        <f ca="1">IFERROR(INDEX(PRN!$B$2:$F$1048576,(MATCH('Procurement Analysis P-M-Q'!$U$2,PRN!$C$2:$C$1048576,0)+$T199-1),MATCH(U$4,PRN!$B$2:$F$2,0)),"")</f>
        <v/>
      </c>
      <c r="V199" s="70" t="str">
        <f ca="1">IFERROR(INDEX(PRN!$B$2:$F$1048576,(MATCH('Procurement Analysis P-M-Q'!$U$2,PRN!$C$2:$C$1048576,0)+$T199-1),MATCH(V$4,PRN!$B$2:$F$2,0)),"")</f>
        <v/>
      </c>
      <c r="W199" s="70" t="str">
        <f ca="1">IFERROR(INDEX(PRN!$B$2:$F$1048576,(MATCH('Procurement Analysis P-M-Q'!$U$2,PRN!$C$2:$C$1048576,0)+$T199-1),MATCH(W$4,PRN!$B$2:$F$2,0)),"")</f>
        <v/>
      </c>
    </row>
    <row r="200" spans="5:23" ht="15.75" x14ac:dyDescent="0.25">
      <c r="E200" s="69" t="str">
        <f ca="1">IF(E199&lt;COUNTIF(PRN!C$4:C$999999,F$2),(E199+1),"")</f>
        <v/>
      </c>
      <c r="F200" s="70" t="str">
        <f ca="1">IFERROR(INDEX(PRN!$B$2:$F$1048576,(MATCH('Procurement Analysis P-M-Q'!$F$2,PRN!$C$2:$C$1048576,0)+$E200-1),MATCH(F$4,PRN!$B$2:$F$2,0)),"")</f>
        <v/>
      </c>
      <c r="G200" s="70" t="str">
        <f ca="1">IFERROR(INDEX(PRN!$B$2:$F$1048576,(MATCH('Procurement Analysis P-M-Q'!$F$2,PRN!$C$2:$C$1048576,0)+$E200-1),MATCH(G$4,PRN!$B$2:$F$2,0)),"")</f>
        <v/>
      </c>
      <c r="H200" s="71" t="str">
        <f ca="1">IFERROR(INDEX(PRN!$B$2:$F$1048576,(MATCH('Procurement Analysis P-M-Q'!$F$2,PRN!$C$2:$C$1048576,0)+$E200-1),MATCH(H$4,PRN!$B$2:$F$2,0)),"")</f>
        <v/>
      </c>
      <c r="J200" s="69" t="str">
        <f ca="1">IF(J199&lt;COUNTIF(PRN!C$4:C$999999,K$2),(J199+1),"")</f>
        <v/>
      </c>
      <c r="K200" s="70" t="str">
        <f ca="1">IFERROR(INDEX(PRN!$B$2:$F$1048576,(MATCH('Procurement Analysis P-M-Q'!$K$2,PRN!$C$2:$C$1048576,0)+$J200-1),MATCH(K$4,PRN!$B$2:$F$2,0)),"")</f>
        <v/>
      </c>
      <c r="L200" s="70" t="str">
        <f ca="1">IFERROR(INDEX(PRN!$B$2:$F$1048576,(MATCH('Procurement Analysis P-M-Q'!$K$2,PRN!$C$2:$C$1048576,0)+$J200-1),MATCH(L$4,PRN!$B$2:$F$2,0)),"")</f>
        <v/>
      </c>
      <c r="M200" s="71" t="str">
        <f ca="1">IFERROR(INDEX(PRN!$B$2:$F$1048576,(MATCH('Procurement Analysis P-M-Q'!$K$2,PRN!$C$2:$C$1048576,0)+$J200-1),MATCH(M$4,PRN!$B$2:$F$2,0)),"")</f>
        <v/>
      </c>
      <c r="O200" s="69" t="str">
        <f ca="1">IF(O199&lt;COUNTIF(PRN!C$4:C$999999,P$2),(O199+1),"")</f>
        <v/>
      </c>
      <c r="P200" s="70" t="str">
        <f ca="1">IFERROR(INDEX(PRN!$B$2:$F$1048576,(MATCH('Procurement Analysis P-M-Q'!$P$2,PRN!$C$2:$C$1048576,0)+$O200-1),MATCH(P$4,PRN!$B$2:$F$2,0)),"")</f>
        <v/>
      </c>
      <c r="Q200" s="70" t="str">
        <f ca="1">IFERROR(INDEX(PRN!$B$2:$F$1048576,(MATCH('Procurement Analysis P-M-Q'!$P$2,PRN!$C$2:$C$1048576,0)+$O200-1),MATCH(Q$4,PRN!$B$2:$F$2,0)),"")</f>
        <v/>
      </c>
      <c r="R200" s="71" t="str">
        <f ca="1">IFERROR(INDEX(PRN!$B$2:$F$1048576,(MATCH('Procurement Analysis P-M-Q'!$P$2,PRN!$C$2:$C$1048576,0)+$O200-1),MATCH(R$4,PRN!$B$2:$F$2,0)),"")</f>
        <v/>
      </c>
      <c r="T200" s="69" t="str">
        <f ca="1">IF(T199&lt;COUNTIF(PRN!H$4:H$999999,U$2),(T199+1),"")</f>
        <v/>
      </c>
      <c r="U200" s="70" t="str">
        <f ca="1">IFERROR(INDEX(PRN!$B$2:$F$1048576,(MATCH('Procurement Analysis P-M-Q'!$U$2,PRN!$C$2:$C$1048576,0)+$T200-1),MATCH(U$4,PRN!$B$2:$F$2,0)),"")</f>
        <v/>
      </c>
      <c r="V200" s="70" t="str">
        <f ca="1">IFERROR(INDEX(PRN!$B$2:$F$1048576,(MATCH('Procurement Analysis P-M-Q'!$U$2,PRN!$C$2:$C$1048576,0)+$T200-1),MATCH(V$4,PRN!$B$2:$F$2,0)),"")</f>
        <v/>
      </c>
      <c r="W200" s="70" t="str">
        <f ca="1">IFERROR(INDEX(PRN!$B$2:$F$1048576,(MATCH('Procurement Analysis P-M-Q'!$U$2,PRN!$C$2:$C$1048576,0)+$T200-1),MATCH(W$4,PRN!$B$2:$F$2,0)),"")</f>
        <v/>
      </c>
    </row>
  </sheetData>
  <mergeCells count="4">
    <mergeCell ref="E3:F3"/>
    <mergeCell ref="J3:K3"/>
    <mergeCell ref="O3:P3"/>
    <mergeCell ref="T3:U3"/>
  </mergeCells>
  <conditionalFormatting sqref="E3:F3">
    <cfRule type="containsText" dxfId="6" priority="4" operator="containsText" text="Invalid PRN No">
      <formula>NOT(ISERROR(SEARCH("Invalid PRN No",E3)))</formula>
    </cfRule>
  </conditionalFormatting>
  <conditionalFormatting sqref="J3:K3">
    <cfRule type="containsText" dxfId="5" priority="3" operator="containsText" text="Invalid PRN No">
      <formula>NOT(ISERROR(SEARCH("Invalid PRN No",J3)))</formula>
    </cfRule>
  </conditionalFormatting>
  <conditionalFormatting sqref="O3:P3">
    <cfRule type="containsText" dxfId="4" priority="2" operator="containsText" text="Invalid PRN No">
      <formula>NOT(ISERROR(SEARCH("Invalid PRN No",O3)))</formula>
    </cfRule>
  </conditionalFormatting>
  <conditionalFormatting sqref="T3:U3">
    <cfRule type="containsText" dxfId="3" priority="1" operator="containsText" text="Invalid PRN No">
      <formula>NOT(ISERROR(SEARCH("Invalid PRN No",T3)))</formula>
    </cfRule>
  </conditionalFormatting>
  <dataValidations count="1">
    <dataValidation type="list" allowBlank="1" showInputMessage="1" showErrorMessage="1" sqref="C2" xr:uid="{3A95DE74-557F-4E08-8C11-4214CE744352}">
      <formula1>"Memo No,PRN No,Quotation No"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2118-0EF8-4940-9226-B83B2EC56836}">
  <sheetPr>
    <tabColor rgb="FF002060"/>
  </sheetPr>
  <dimension ref="A2:D17"/>
  <sheetViews>
    <sheetView workbookViewId="0">
      <selection activeCell="C8" sqref="C8"/>
    </sheetView>
  </sheetViews>
  <sheetFormatPr defaultRowHeight="15" x14ac:dyDescent="0.25"/>
  <cols>
    <col min="2" max="2" width="29.85546875" style="49" customWidth="1"/>
    <col min="3" max="3" width="30.7109375" style="60" customWidth="1"/>
    <col min="4" max="4" width="20.5703125" style="55" customWidth="1"/>
    <col min="5" max="5" width="13.28515625" style="49" customWidth="1"/>
    <col min="6" max="6" width="12" style="49" customWidth="1"/>
    <col min="7" max="7" width="11.42578125" style="49" customWidth="1"/>
    <col min="8" max="8" width="10.140625" style="49" customWidth="1"/>
    <col min="9" max="9" width="9.42578125" style="49" customWidth="1"/>
    <col min="10" max="16384" width="9.140625" style="49"/>
  </cols>
  <sheetData>
    <row r="2" spans="2:4" ht="19.5" customHeight="1" x14ac:dyDescent="0.25">
      <c r="B2" s="61" t="s">
        <v>21</v>
      </c>
      <c r="C2" s="56" t="s">
        <v>31</v>
      </c>
      <c r="D2" s="68" t="s">
        <v>243</v>
      </c>
    </row>
    <row r="3" spans="2:4" ht="19.5" customHeight="1" x14ac:dyDescent="0.25">
      <c r="B3" s="59" t="str">
        <f>+C2</f>
        <v>Quotation No</v>
      </c>
      <c r="C3" s="1" t="s">
        <v>196</v>
      </c>
      <c r="D3" s="70"/>
    </row>
    <row r="4" spans="2:4" ht="19.5" customHeight="1" x14ac:dyDescent="0.25">
      <c r="B4" s="59" t="str">
        <f>IF(B$3="Memo No","PRN No",IF(B$3="PRN No","Memo No",IF(B$3="Quotation No","PRN No")))</f>
        <v>PRN No</v>
      </c>
      <c r="C4" s="11" t="str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4,Procurement!B$3:AA$3,0)),"")</f>
        <v>122/N3/MH/2022,123/N3/MH/2022</v>
      </c>
      <c r="D4" s="71">
        <f ca="1">IF(ISBLANK(C$3),"",IF(ISTEXT(C4),1,0))</f>
        <v>1</v>
      </c>
    </row>
    <row r="5" spans="2:4" ht="19.5" customHeight="1" x14ac:dyDescent="0.25">
      <c r="B5" s="59" t="str">
        <f>IF(B$3="Memo No","Quotation No",IF(B$3="PRN No","Quotation No",IF(B$3="Quotation No","Memo No")))</f>
        <v>Memo No</v>
      </c>
      <c r="C5" s="11" t="str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5,Procurement!B$3:AA$3,0)),"")</f>
        <v xml:space="preserve">490/136/WSP                                   </v>
      </c>
      <c r="D5" s="71">
        <f t="shared" ref="D5:D13" ca="1" si="0">IF(ISBLANK(C$3),"",IF(ISTEXT(C5),1,0))</f>
        <v>1</v>
      </c>
    </row>
    <row r="6" spans="2:4" ht="19.5" customHeight="1" x14ac:dyDescent="0.25">
      <c r="B6" s="59" t="str">
        <f>CONCATENATE(LEFT(B5,(FIND(" ",B5)-1))," Date")</f>
        <v>Memo Date</v>
      </c>
      <c r="C6" s="112" t="str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6,Procurement!B$3:AA$3,0)),"")</f>
        <v>25.10.2022</v>
      </c>
      <c r="D6" s="71">
        <f t="shared" ca="1" si="0"/>
        <v>1</v>
      </c>
    </row>
    <row r="7" spans="2:4" ht="19.5" customHeight="1" x14ac:dyDescent="0.25">
      <c r="B7" s="58" t="s">
        <v>57</v>
      </c>
      <c r="C7" s="112" t="str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7,Procurement!B$3:AA$3,0)),"")</f>
        <v>05.12.2022</v>
      </c>
      <c r="D7" s="71">
        <f t="shared" ca="1" si="0"/>
        <v>1</v>
      </c>
    </row>
    <row r="8" spans="2:4" ht="19.5" customHeight="1" x14ac:dyDescent="0.25">
      <c r="B8" s="58" t="s">
        <v>77</v>
      </c>
      <c r="C8" s="112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8,Procurement!B$3:AA$3,0)),"")</f>
        <v>0</v>
      </c>
      <c r="D8" s="71">
        <f t="shared" ca="1" si="0"/>
        <v>0</v>
      </c>
    </row>
    <row r="9" spans="2:4" ht="19.5" customHeight="1" x14ac:dyDescent="0.25">
      <c r="B9" s="58" t="s">
        <v>58</v>
      </c>
      <c r="C9" s="112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9,Procurement!B$3:AA$3,0)),"")</f>
        <v>0</v>
      </c>
      <c r="D9" s="71">
        <f t="shared" ca="1" si="0"/>
        <v>0</v>
      </c>
    </row>
    <row r="10" spans="2:4" ht="19.5" customHeight="1" x14ac:dyDescent="0.25">
      <c r="B10" s="58" t="s">
        <v>59</v>
      </c>
      <c r="C10" s="112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10,Procurement!B$3:AA$3,0)),"")</f>
        <v>0</v>
      </c>
      <c r="D10" s="71">
        <f t="shared" ca="1" si="0"/>
        <v>0</v>
      </c>
    </row>
    <row r="11" spans="2:4" ht="19.5" customHeight="1" x14ac:dyDescent="0.25">
      <c r="B11" s="58" t="s">
        <v>60</v>
      </c>
      <c r="C11" s="112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11,Procurement!B$3:AA$3,0)),"")</f>
        <v>0</v>
      </c>
      <c r="D11" s="71">
        <f t="shared" ca="1" si="0"/>
        <v>0</v>
      </c>
    </row>
    <row r="12" spans="2:4" ht="19.5" customHeight="1" x14ac:dyDescent="0.25">
      <c r="B12" s="58" t="s">
        <v>61</v>
      </c>
      <c r="C12" s="112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12,Procurement!B$3:AA$3,0)),"")</f>
        <v>0</v>
      </c>
      <c r="D12" s="71">
        <f t="shared" ca="1" si="0"/>
        <v>0</v>
      </c>
    </row>
    <row r="13" spans="2:4" ht="19.5" customHeight="1" x14ac:dyDescent="0.25">
      <c r="B13" s="58" t="s">
        <v>62</v>
      </c>
      <c r="C13" s="112">
        <f ca="1">IFERROR(INDEX(Procurement!B$3:AA$99991,MATCH('Procurement Status'!C$3,INDIRECT(CONCATENATE("Procurement!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3:",MID(CELL("address",INDEX(Procurement!B$3:AA$99991,1,MATCH(B$3,Procurement!B$3:AA$3,0))),(FIND("$",CELL("address",INDEX(Procurement!B$3:AA$99991,1,MATCH(B$3,Procurement!B$3:AA$3,0))))+1),((FIND("$",CELL("address",INDEX(Procurement!B$3:AA$99991,1,MATCH(B$3,Procurement!B$3:AA$3,0))),FIND("$",CELL("address",INDEX(Procurement!B$3:AA$99991,1,MATCH(B$3,Procurement!B$3:AA$3,0))))+1)-FIND("$",CELL("address",INDEX(Procurement!B$3:AA$99991,1,MATCH(B$3,Procurement!B$3:AA$3,0)))))-1)),"99999")),0),MATCH(B13,Procurement!B$3:AA$3,0)),"")</f>
        <v>0</v>
      </c>
      <c r="D13" s="71">
        <f t="shared" ca="1" si="0"/>
        <v>0</v>
      </c>
    </row>
    <row r="15" spans="2:4" ht="15.75" x14ac:dyDescent="0.25">
      <c r="B15" s="168" t="s">
        <v>244</v>
      </c>
      <c r="C15" s="169"/>
      <c r="D15" s="68" t="str">
        <f ca="1">IF(COUNTIF(D4:D13,"=1")=2,"Calling Quotation",IF(COUNTIF(D4:D13,"=1")=3,"Calling Quotation",IF(COUNTIF(D4:D13,"=1")=4,"Calling Quotation",IF(COUNTIF(D4:D13,"=1")=5,"BID Opening",IF(COUNTIF(D4:D13,"=1")=6,"TEC",IF(COUNTIF(D4:D13,"=1")=7,"TEC",IF(COUNTIF(D4:D13,"=1")=8,"BID EVALUATION",IF(COUNTIF(D4:D13,"=1")=9,"BID EVALUATION",IF(COUNTIF(D4:D13,"=1")=10,"PO","")))))))))</f>
        <v>Calling Quotation</v>
      </c>
    </row>
    <row r="17" spans="4:4" x14ac:dyDescent="0.25">
      <c r="D17" s="49"/>
    </row>
  </sheetData>
  <mergeCells count="1">
    <mergeCell ref="B15:C15"/>
  </mergeCells>
  <conditionalFormatting sqref="D4:D13">
    <cfRule type="cellIs" dxfId="2" priority="1" operator="equal">
      <formula>0</formula>
    </cfRule>
    <cfRule type="cellIs" dxfId="1" priority="2" operator="equal">
      <formula>1</formula>
    </cfRule>
    <cfRule type="cellIs" dxfId="0" priority="6" operator="equal">
      <formula>$D$4=1</formula>
    </cfRule>
  </conditionalFormatting>
  <dataValidations count="1">
    <dataValidation type="list" allowBlank="1" showInputMessage="1" showErrorMessage="1" sqref="C2" xr:uid="{92057358-F51C-4C8B-B9BA-4C3E27FC08CF}">
      <formula1>"Memo No,PRN No,Quotation No"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74FB-B7A6-4F07-A442-BC7F166B8E01}">
  <sheetPr>
    <tabColor theme="5" tint="-0.499984740745262"/>
  </sheetPr>
  <dimension ref="B1:M2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RowHeight="15" x14ac:dyDescent="0.25"/>
  <cols>
    <col min="2" max="2" width="22.5703125" style="1" customWidth="1"/>
    <col min="3" max="3" width="22.140625" customWidth="1"/>
    <col min="4" max="4" width="7" customWidth="1"/>
    <col min="5" max="5" width="25.5703125" style="50" bestFit="1" customWidth="1"/>
    <col min="6" max="6" width="27.28515625" customWidth="1"/>
    <col min="8" max="8" width="19" customWidth="1"/>
    <col min="9" max="9" width="29.42578125" style="50" customWidth="1"/>
    <col min="10" max="11" width="9.140625" customWidth="1"/>
    <col min="12" max="12" width="6.28515625" style="9" customWidth="1"/>
    <col min="13" max="13" width="22.140625" style="9" customWidth="1"/>
  </cols>
  <sheetData>
    <row r="1" spans="2:13" s="41" customFormat="1" x14ac:dyDescent="0.25">
      <c r="B1" s="62"/>
      <c r="L1" s="66"/>
      <c r="M1" s="66"/>
    </row>
    <row r="2" spans="2:13" ht="21" customHeight="1" x14ac:dyDescent="0.25">
      <c r="B2" s="51" t="s">
        <v>168</v>
      </c>
      <c r="C2" s="52" t="s">
        <v>174</v>
      </c>
      <c r="E2" s="51" t="s">
        <v>70</v>
      </c>
      <c r="F2" s="52" t="s">
        <v>174</v>
      </c>
      <c r="H2" s="51" t="s">
        <v>168</v>
      </c>
      <c r="I2" s="53" t="s">
        <v>173</v>
      </c>
    </row>
    <row r="3" spans="2:13" ht="21" customHeight="1" x14ac:dyDescent="0.25">
      <c r="B3" s="54" t="s">
        <v>170</v>
      </c>
      <c r="C3" s="63">
        <f>COUNTIF(Procurement!K$3:K$1048576,"*FE*")</f>
        <v>2</v>
      </c>
      <c r="E3" s="53" t="s">
        <v>175</v>
      </c>
      <c r="F3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3)</f>
        <v>0</v>
      </c>
      <c r="H3" s="51" t="s">
        <v>70</v>
      </c>
      <c r="I3" s="53" t="s">
        <v>192</v>
      </c>
      <c r="K3" s="1"/>
      <c r="L3" s="9">
        <f>IF(COUNTIF('Fac Dep Info'!C3:C1048576,I$2)&gt;0,1,"")</f>
        <v>1</v>
      </c>
      <c r="M3" s="9" t="str">
        <f>IFERROR(IF(L3&gt;0,INDEX('Fac Dep Info'!C$2:D$1048576,(MATCH(I$2,'Fac Dep Info'!C$2:C$1048576,0)+L3-1),2),""),"")</f>
        <v>MALE HOSTEL</v>
      </c>
    </row>
    <row r="4" spans="2:13" ht="21" customHeight="1" x14ac:dyDescent="0.25">
      <c r="B4" s="54" t="s">
        <v>171</v>
      </c>
      <c r="C4" s="63">
        <f>COUNTIF(Procurement!K$3:K$1048576,"*FA*")</f>
        <v>0</v>
      </c>
      <c r="E4" s="53" t="s">
        <v>191</v>
      </c>
      <c r="F4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4)</f>
        <v>0</v>
      </c>
      <c r="H4" s="51" t="s">
        <v>169</v>
      </c>
      <c r="I4" s="67">
        <f ca="1">COUNTIFS(INDIRECT(CONCATENATE("Procurement!",MID(CELL("address",INDEX(Procurement!B$3:AA$99991,1,MATCH(+H2,Procurement!B$3:AA$3,0))),(FIND("$",CELL("address",INDEX(Procurement!B$3:AA$99991,1,MATCH(+H2,Procurement!B$3:AA$3,0))))+1),((FIND("$",CELL("address",INDEX(Procurement!B$3:AA$99991,1,MATCH(+H2,Procurement!B$3:AA$3,0))),FIND("$",CELL("address",INDEX(Procurement!B$3:AA$99991,1,MATCH(+H2,Procurement!B$3:AA$3,0))))+1)-FIND("$",CELL("address",INDEX(Procurement!B$3:AA$99991,1,MATCH(+H2,Procurement!B$3:AA$3,0)))))-1)),"$3:",MID(CELL("address",INDEX(Procurement!B$3:AA$99991,1,MATCH(+H2,Procurement!B$3:AA$3,0))),(FIND("$",CELL("address",INDEX(Procurement!B$3:AA$99991,1,MATCH(+H2,Procurement!B$3:AA$3,0))))+1),((FIND("$",CELL("address",INDEX(Procurement!B$3:AA$99991,1,MATCH(+H2,Procurement!B$3:AA$3,0))),FIND("$",CELL("address",INDEX(Procurement!B$3:AA$99991,1,MATCH(+H2,Procurement!B$3:AA$3,0))))+1)-FIND("$",CELL("address",INDEX(Procurement!B$3:AA$99991,1,MATCH(+H2,Procurement!B$3:AA$3,0)))))-1)),"$99999")),I2,INDIRECT(CONCATENATE("Procurement!",MID(CELL("address",INDEX(Procurement!B$3:AA$99991,1,MATCH(+H3,Procurement!B$3:AA$3,0))),(FIND("$",CELL("address",INDEX(Procurement!B$3:AA$99991,1,MATCH(+H3,Procurement!B$3:AA$3,0))))+1),((FIND("$",CELL("address",INDEX(Procurement!B$3:AA$99991,1,MATCH(+H3,Procurement!B$3:AA$3,0))),FIND("$",CELL("address",INDEX(Procurement!B$3:AA$99991,1,MATCH(+H3,Procurement!B$3:AA$3,0))))+1)-FIND("$",CELL("address",INDEX(Procurement!B$3:AA$99991,1,MATCH(+H3,Procurement!B$3:AA$3,0)))))-1)),"$3:",MID(CELL("address",INDEX(Procurement!B$3:AA$99991,1,MATCH(+H3,Procurement!B$3:AA$3,0))),(FIND("$",CELL("address",INDEX(Procurement!B$3:AA$99991,1,MATCH(+H3,Procurement!B$3:AA$3,0))))+1),((FIND("$",CELL("address",INDEX(Procurement!B$3:AA$99991,1,MATCH(+H3,Procurement!B$3:AA$3,0))),FIND("$",CELL("address",INDEX(Procurement!B$3:AA$99991,1,MATCH(+H3,Procurement!B$3:AA$3,0))))+1)-FIND("$",CELL("address",INDEX(Procurement!B$3:AA$99991,1,MATCH(+H3,Procurement!B$3:AA$3,0)))))-1)),"$99999")),I3)</f>
        <v>1</v>
      </c>
      <c r="L4" s="9">
        <f>IF(L3&lt;COUNTIF('Fac Dep Info'!C$3:C$1048576,I$2),(L3+1),"")</f>
        <v>2</v>
      </c>
      <c r="M4" s="9" t="str">
        <f>IFERROR(IF(L4&gt;0,INDEX('Fac Dep Info'!C$2:D$1048576,(MATCH(I$2,'Fac Dep Info'!C$2:C$1048576,0)+L4-1),2),""),"")</f>
        <v>FEMALE HOSTEL</v>
      </c>
    </row>
    <row r="5" spans="2:13" ht="21" customHeight="1" x14ac:dyDescent="0.25">
      <c r="B5" s="54" t="s">
        <v>172</v>
      </c>
      <c r="C5" s="63">
        <f>COUNTIF(Procurement!K$3:K$1048576,"*FT*")</f>
        <v>0</v>
      </c>
      <c r="E5" s="53" t="s">
        <v>9</v>
      </c>
      <c r="F5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5)</f>
        <v>0</v>
      </c>
      <c r="I5"/>
      <c r="L5" s="9">
        <f>IF(L4&lt;COUNTIF('Fac Dep Info'!C$3:C$1048576,I$2),(L4+1),"")</f>
        <v>3</v>
      </c>
      <c r="M5" s="9" t="str">
        <f>IFERROR(IF(L5&gt;0,INDEX('Fac Dep Info'!C$2:D$1048576,(MATCH(I$2,'Fac Dep Info'!C$2:C$1048576,0)+L5-1),2),""),"")</f>
        <v>SPORTS COMPLEX</v>
      </c>
    </row>
    <row r="6" spans="2:13" ht="21" customHeight="1" x14ac:dyDescent="0.25">
      <c r="B6" s="54" t="s">
        <v>173</v>
      </c>
      <c r="C6" s="63">
        <f>COUNTIF(Procurement!K$3:K$1048576,"*GA*")</f>
        <v>1</v>
      </c>
      <c r="E6" s="53" t="s">
        <v>176</v>
      </c>
      <c r="F6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6)</f>
        <v>0</v>
      </c>
      <c r="I6"/>
      <c r="L6" s="9">
        <f>IF(L5&lt;COUNTIF('Fac Dep Info'!C$3:C$1048576,I$2),(L5+1),"")</f>
        <v>4</v>
      </c>
      <c r="M6" s="9" t="str">
        <f>IFERROR(IF(L6&gt;0,INDEX('Fac Dep Info'!C$2:D$1048576,(MATCH(I$2,'Fac Dep Info'!C$2:C$1048576,0)+L6-1),2),""),"")</f>
        <v>HEALTH CENTRE</v>
      </c>
    </row>
    <row r="7" spans="2:13" ht="21.75" customHeight="1" x14ac:dyDescent="0.25">
      <c r="E7" s="53" t="s">
        <v>17</v>
      </c>
      <c r="F7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7)</f>
        <v>2</v>
      </c>
      <c r="I7"/>
      <c r="L7" s="9" t="str">
        <f>IF(L6&lt;COUNTIF('Fac Dep Info'!C$3:C$1048576,I$2),(L6+1),"")</f>
        <v/>
      </c>
      <c r="M7" s="9" t="str">
        <f>IFERROR(IF(L7&gt;0,INDEX('Fac Dep Info'!C$2:D$1048576,(MATCH(I$2,'Fac Dep Info'!C$2:C$1048576,0)+L7-1),2),""),"")</f>
        <v/>
      </c>
    </row>
    <row r="8" spans="2:13" ht="21.75" customHeight="1" x14ac:dyDescent="0.25">
      <c r="E8" s="53" t="s">
        <v>177</v>
      </c>
      <c r="F8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8)</f>
        <v>0</v>
      </c>
      <c r="I8"/>
      <c r="L8" s="9" t="str">
        <f>IF(L7&lt;COUNTIF('Fac Dep Info'!C$3:C$1048576,I$2),(L7+1),"")</f>
        <v/>
      </c>
      <c r="M8" s="9" t="str">
        <f>IFERROR(IF(L8&gt;0,INDEX('Fac Dep Info'!C$2:D$1048576,(MATCH(I$2,'Fac Dep Info'!C$2:C$1048576,0)+L8-1),2),""),"")</f>
        <v/>
      </c>
    </row>
    <row r="9" spans="2:13" ht="21.75" customHeight="1" x14ac:dyDescent="0.25">
      <c r="E9" s="53" t="s">
        <v>178</v>
      </c>
      <c r="F9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9)</f>
        <v>0</v>
      </c>
      <c r="I9"/>
      <c r="L9" s="9" t="str">
        <f>IF(L8&lt;COUNTIF('Fac Dep Info'!C$3:C$1048576,I$2),(L8+1),"")</f>
        <v/>
      </c>
      <c r="M9" s="9" t="str">
        <f>IFERROR(IF(L9&gt;0,INDEX('Fac Dep Info'!C$2:D$1048576,(MATCH(I$2,'Fac Dep Info'!C$2:C$1048576,0)+L9-1),2),""),"")</f>
        <v/>
      </c>
    </row>
    <row r="10" spans="2:13" ht="21.75" customHeight="1" x14ac:dyDescent="0.25">
      <c r="E10" s="53" t="s">
        <v>179</v>
      </c>
      <c r="F10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10)</f>
        <v>0</v>
      </c>
      <c r="I10"/>
      <c r="L10" s="9" t="str">
        <f>IF(L9&lt;COUNTIF('Fac Dep Info'!C$3:C$1048576,I$2),(L9+1),"")</f>
        <v/>
      </c>
      <c r="M10" s="9" t="str">
        <f>IFERROR(IF(L10&gt;0,INDEX('Fac Dep Info'!C$2:D$1048576,(MATCH(I$2,'Fac Dep Info'!C$2:C$1048576,0)+L10-1),2),""),"")</f>
        <v/>
      </c>
    </row>
    <row r="11" spans="2:13" ht="21.75" customHeight="1" x14ac:dyDescent="0.25">
      <c r="E11" s="53" t="s">
        <v>180</v>
      </c>
      <c r="F11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11)</f>
        <v>0</v>
      </c>
      <c r="I11"/>
      <c r="L11" s="9" t="str">
        <f>IF(L10&lt;COUNTIF('Fac Dep Info'!C$3:C$1048576,I$2),(L10+1),"")</f>
        <v/>
      </c>
      <c r="M11" s="9" t="str">
        <f>IFERROR(IF(L11&gt;0,INDEX('Fac Dep Info'!C$2:D$1048576,(MATCH(I$2,'Fac Dep Info'!C$2:C$1048576,0)+L11-1),2),""),"")</f>
        <v/>
      </c>
    </row>
    <row r="12" spans="2:13" ht="21.75" customHeight="1" x14ac:dyDescent="0.25">
      <c r="E12" s="53" t="s">
        <v>181</v>
      </c>
      <c r="F12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12)</f>
        <v>0</v>
      </c>
      <c r="I12"/>
      <c r="L12" s="9" t="str">
        <f>IF(L11&lt;COUNTIF('Fac Dep Info'!C$3:C$1048576,I$2),(L11+1),"")</f>
        <v/>
      </c>
      <c r="M12" s="9" t="str">
        <f>IFERROR(IF(L12&gt;0,INDEX('Fac Dep Info'!C$2:D$1048576,(MATCH(I$2,'Fac Dep Info'!C$2:C$1048576,0)+L12-1),2),""),"")</f>
        <v/>
      </c>
    </row>
    <row r="13" spans="2:13" ht="21.75" customHeight="1" x14ac:dyDescent="0.25">
      <c r="E13" s="53" t="s">
        <v>182</v>
      </c>
      <c r="F13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13)</f>
        <v>0</v>
      </c>
      <c r="I13"/>
      <c r="L13" s="9" t="str">
        <f>IF(L12&lt;COUNTIF('Fac Dep Info'!C$3:C$1048576,I$2),(L12+1),"")</f>
        <v/>
      </c>
      <c r="M13" s="9" t="str">
        <f>IFERROR(IF(L13&gt;0,INDEX('Fac Dep Info'!C$2:D$1048576,(MATCH(I$2,'Fac Dep Info'!C$2:C$1048576,0)+L13-1),2),""),"")</f>
        <v/>
      </c>
    </row>
    <row r="14" spans="2:13" ht="21.75" customHeight="1" x14ac:dyDescent="0.25">
      <c r="E14" s="53" t="s">
        <v>183</v>
      </c>
      <c r="F14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14)</f>
        <v>0</v>
      </c>
      <c r="I14"/>
      <c r="L14" s="9" t="str">
        <f>IF(L13&lt;COUNTIF('Fac Dep Info'!C$3:C$1048576,I$2),(L13+1),"")</f>
        <v/>
      </c>
      <c r="M14" s="9" t="str">
        <f>IFERROR(IF(L14&gt;0,INDEX('Fac Dep Info'!C$2:D$1048576,(MATCH(I$2,'Fac Dep Info'!C$2:C$1048576,0)+L14-1),2),""),"")</f>
        <v/>
      </c>
    </row>
    <row r="15" spans="2:13" ht="21.75" customHeight="1" x14ac:dyDescent="0.25">
      <c r="E15" s="53" t="s">
        <v>184</v>
      </c>
      <c r="F15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15)</f>
        <v>0</v>
      </c>
      <c r="I15"/>
      <c r="L15" s="9" t="str">
        <f>IF(L14&lt;COUNTIF('Fac Dep Info'!C$3:C$1048576,I$2),(L14+1),"")</f>
        <v/>
      </c>
      <c r="M15" s="9" t="str">
        <f>IFERROR(IF(L15&gt;0,INDEX('Fac Dep Info'!C$2:D$1048576,(MATCH(I$2,'Fac Dep Info'!C$2:C$1048576,0)+L15-1),2),""),"")</f>
        <v/>
      </c>
    </row>
    <row r="16" spans="2:13" ht="21.75" customHeight="1" x14ac:dyDescent="0.25">
      <c r="E16" s="53" t="s">
        <v>185</v>
      </c>
      <c r="F16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16)</f>
        <v>0</v>
      </c>
      <c r="I16"/>
      <c r="L16" s="9" t="str">
        <f>IF(L15&lt;COUNTIF('Fac Dep Info'!C$3:C$1048576,I$2),(L15+1),"")</f>
        <v/>
      </c>
      <c r="M16" s="9" t="str">
        <f>IFERROR(IF(L16&gt;0,INDEX('Fac Dep Info'!C$2:D$1048576,(MATCH(I$2,'Fac Dep Info'!C$2:C$1048576,0)+L16-1),2),""),"")</f>
        <v/>
      </c>
    </row>
    <row r="17" spans="5:13" ht="21.75" customHeight="1" x14ac:dyDescent="0.25">
      <c r="E17" s="53" t="s">
        <v>186</v>
      </c>
      <c r="F17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17)</f>
        <v>0</v>
      </c>
      <c r="I17"/>
      <c r="L17" s="9" t="str">
        <f>IF(L16&lt;COUNTIF('Fac Dep Info'!C$3:C$1048576,I$2),(L16+1),"")</f>
        <v/>
      </c>
      <c r="M17" s="9" t="str">
        <f>IFERROR(IF(L17&gt;0,INDEX('Fac Dep Info'!C$2:D$1048576,(MATCH(I$2,'Fac Dep Info'!C$2:C$1048576,0)+L17-1),2),""),"")</f>
        <v/>
      </c>
    </row>
    <row r="18" spans="5:13" ht="21.75" customHeight="1" x14ac:dyDescent="0.25">
      <c r="E18" s="53" t="s">
        <v>187</v>
      </c>
      <c r="F18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18)</f>
        <v>0</v>
      </c>
      <c r="I18"/>
      <c r="L18" s="9" t="str">
        <f>IF(L17&lt;COUNTIF('Fac Dep Info'!C$3:C$1048576,I$2),(L17+1),"")</f>
        <v/>
      </c>
      <c r="M18" s="9" t="str">
        <f>IFERROR(IF(L18&gt;0,INDEX('Fac Dep Info'!C$2:D$1048576,(MATCH(I$2,'Fac Dep Info'!C$2:C$1048576,0)+L18-1),2),""),"")</f>
        <v/>
      </c>
    </row>
    <row r="19" spans="5:13" ht="21.75" customHeight="1" x14ac:dyDescent="0.25">
      <c r="E19" s="53" t="s">
        <v>188</v>
      </c>
      <c r="F19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19)</f>
        <v>0</v>
      </c>
      <c r="I19"/>
      <c r="L19" s="9" t="str">
        <f>IF(L18&lt;COUNTIF('Fac Dep Info'!C$3:C$1048576,I$2),(L18+1),"")</f>
        <v/>
      </c>
      <c r="M19" s="9" t="str">
        <f>IFERROR(IF(L19&gt;0,INDEX('Fac Dep Info'!C$2:D$1048576,(MATCH(I$2,'Fac Dep Info'!C$2:C$1048576,0)+L19-1),2),""),"")</f>
        <v/>
      </c>
    </row>
    <row r="20" spans="5:13" ht="21.75" customHeight="1" x14ac:dyDescent="0.25">
      <c r="E20" s="53" t="s">
        <v>189</v>
      </c>
      <c r="F20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20)</f>
        <v>0</v>
      </c>
      <c r="I20"/>
      <c r="L20" s="9" t="str">
        <f>IF(L19&lt;COUNTIF('Fac Dep Info'!C$3:C$1048576,I$2),(L19+1),"")</f>
        <v/>
      </c>
      <c r="M20" s="9" t="str">
        <f>IFERROR(IF(L20&gt;0,INDEX('Fac Dep Info'!C$2:D$1048576,(MATCH(I$2,'Fac Dep Info'!C$2:C$1048576,0)+L20-1),2),""),"")</f>
        <v/>
      </c>
    </row>
    <row r="21" spans="5:13" ht="21.75" customHeight="1" x14ac:dyDescent="0.25">
      <c r="E21" s="64" t="s">
        <v>190</v>
      </c>
      <c r="F21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21)</f>
        <v>0</v>
      </c>
      <c r="I21"/>
      <c r="L21" s="9" t="str">
        <f>IF(L20&lt;COUNTIF('Fac Dep Info'!C$3:C$1048576,I$2),(L20+1),"")</f>
        <v/>
      </c>
      <c r="M21" s="9" t="str">
        <f>IFERROR(IF(L21&gt;0,INDEX('Fac Dep Info'!C$2:D$1048576,(MATCH(I$2,'Fac Dep Info'!C$2:C$1048576,0)+L21-1),2),""),"")</f>
        <v/>
      </c>
    </row>
    <row r="22" spans="5:13" ht="21.75" customHeight="1" x14ac:dyDescent="0.25">
      <c r="E22" s="64" t="s">
        <v>192</v>
      </c>
      <c r="F22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22)</f>
        <v>1</v>
      </c>
      <c r="I22"/>
      <c r="L22" s="9" t="str">
        <f>IF(L21&lt;COUNTIF('Fac Dep Info'!C$3:C$1048576,I$2),(L21+1),"")</f>
        <v/>
      </c>
      <c r="M22" s="9" t="str">
        <f>IFERROR(IF(L22&gt;0,INDEX('Fac Dep Info'!C$2:D$1048576,(MATCH(I$2,'Fac Dep Info'!C$2:C$1048576,0)+L22-1),2),""),"")</f>
        <v/>
      </c>
    </row>
    <row r="23" spans="5:13" ht="21.75" customHeight="1" x14ac:dyDescent="0.25">
      <c r="E23" s="64" t="s">
        <v>193</v>
      </c>
      <c r="F23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23)</f>
        <v>0</v>
      </c>
      <c r="I23"/>
      <c r="L23" s="9" t="str">
        <f>IF(L22&lt;COUNTIF('Fac Dep Info'!C$3:C$1048576,I$2),(L22+1),"")</f>
        <v/>
      </c>
      <c r="M23" s="9" t="str">
        <f>IFERROR(IF(L23&gt;0,INDEX('Fac Dep Info'!C$2:D$1048576,(MATCH(I$2,'Fac Dep Info'!C$2:C$1048576,0)+L23-1),2),""),"")</f>
        <v/>
      </c>
    </row>
    <row r="24" spans="5:13" ht="21.75" customHeight="1" x14ac:dyDescent="0.25">
      <c r="E24" s="64" t="s">
        <v>194</v>
      </c>
      <c r="F24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24)</f>
        <v>0</v>
      </c>
      <c r="I24"/>
      <c r="L24" s="9" t="str">
        <f>IF(L23&lt;COUNTIF('Fac Dep Info'!C$3:C$1048576,I$2),(L23+1),"")</f>
        <v/>
      </c>
      <c r="M24" s="9" t="str">
        <f>IFERROR(IF(L24&gt;0,INDEX('Fac Dep Info'!C$2:D$1048576,(MATCH(I$2,'Fac Dep Info'!C$2:C$1048576,0)+L24-1),2),""),"")</f>
        <v/>
      </c>
    </row>
    <row r="25" spans="5:13" ht="21.75" customHeight="1" x14ac:dyDescent="0.25">
      <c r="E25" s="64" t="s">
        <v>195</v>
      </c>
      <c r="F25" s="53">
        <f ca="1">COUNTIF(INDIRECT(CONCATENATE("Procurement!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$3:",MID(CELL("address",INDEX(Procurement!B$3:AA$99991,1,MATCH("Department",Procurement!B$3:AA$3,0))),(FIND("$",CELL("address",INDEX(Procurement!B$3:AA$99991,1,MATCH("Department",Procurement!B$3:AA$3,0))))+1),((FIND("$",CELL("address",INDEX(Procurement!B$3:AA$99991,1,MATCH("Department",Procurement!B$3:AA$3,0))),FIND("$",CELL("address",INDEX(Procurement!B$3:AA$99991,1,MATCH("Department",Procurement!B$3:AA$3,0))))+1)-FIND("$",CELL("address",INDEX(Procurement!B$3:AA$99991,1,MATCH("Department",Procurement!B$3:AA$3,0)))))-1)),"$99999")),+E25)</f>
        <v>0</v>
      </c>
      <c r="I25"/>
      <c r="L25" s="9" t="str">
        <f>IF(L24&lt;COUNTIF('Fac Dep Info'!C$3:C$1048576,I$2),(L24+1),"")</f>
        <v/>
      </c>
      <c r="M25" s="9" t="str">
        <f>IFERROR(IF(L25&gt;0,INDEX('Fac Dep Info'!C$2:D$1048576,(MATCH(I$2,'Fac Dep Info'!C$2:C$1048576,0)+L25-1),2),""),"")</f>
        <v/>
      </c>
    </row>
    <row r="26" spans="5:13" x14ac:dyDescent="0.25">
      <c r="E26"/>
      <c r="I26"/>
      <c r="L26" s="9" t="str">
        <f>IF(L25&lt;COUNTIF('Fac Dep Info'!C$3:C$1048576,I$2),(L25+1),"")</f>
        <v/>
      </c>
      <c r="M26" s="9" t="str">
        <f>IFERROR(IF(L26&gt;0,INDEX('Fac Dep Info'!C$2:D$1048576,(MATCH(I$2,'Fac Dep Info'!C$2:C$1048576,0)+L26-1),2),""),"")</f>
        <v/>
      </c>
    </row>
    <row r="27" spans="5:13" x14ac:dyDescent="0.25">
      <c r="E27"/>
      <c r="I27"/>
      <c r="L27" s="9" t="str">
        <f>IF(L26&lt;COUNTIF('Fac Dep Info'!C$3:C$1048576,I$2),(L26+1),"")</f>
        <v/>
      </c>
      <c r="M27" s="9" t="str">
        <f>IFERROR(IF(L27&gt;0,INDEX('Fac Dep Info'!C$2:D$1048576,(MATCH(I$2,'Fac Dep Info'!C$2:C$1048576,0)+L27-1),2),""),"")</f>
        <v/>
      </c>
    </row>
    <row r="28" spans="5:13" x14ac:dyDescent="0.25">
      <c r="E28"/>
      <c r="I28"/>
      <c r="L28" s="9" t="str">
        <f>IF(L27&lt;COUNTIF('Fac Dep Info'!C$3:C$1048576,I$2),(L27+1),"")</f>
        <v/>
      </c>
      <c r="M28" s="9" t="str">
        <f>IFERROR(IF(L28&gt;0,INDEX('Fac Dep Info'!C$2:D$1048576,(MATCH(I$2,'Fac Dep Info'!C$2:C$1048576,0)+L28-1),2),""),"")</f>
        <v/>
      </c>
    </row>
    <row r="29" spans="5:13" x14ac:dyDescent="0.25">
      <c r="E29"/>
      <c r="I29"/>
      <c r="L29" s="9" t="str">
        <f>IF(L28&lt;COUNTIF('Fac Dep Info'!C$3:C$1048576,I$2),(L28+1),"")</f>
        <v/>
      </c>
      <c r="M29" s="9" t="str">
        <f>IFERROR(IF(L29&gt;0,INDEX('Fac Dep Info'!C$2:D$1048576,(MATCH(I$2,'Fac Dep Info'!C$2:C$1048576,0)+L29-1),2),""),"")</f>
        <v/>
      </c>
    </row>
    <row r="30" spans="5:13" x14ac:dyDescent="0.25">
      <c r="E30"/>
      <c r="I30"/>
      <c r="L30" s="9" t="str">
        <f>IF(L29&lt;COUNTIF('Fac Dep Info'!C$3:C$1048576,I$2),(L29+1),"")</f>
        <v/>
      </c>
      <c r="M30" s="9" t="str">
        <f>IFERROR(IF(L30&gt;0,INDEX('Fac Dep Info'!C$2:D$1048576,(MATCH(I$2,'Fac Dep Info'!C$2:C$1048576,0)+L30-1),2),""),"")</f>
        <v/>
      </c>
    </row>
    <row r="31" spans="5:13" x14ac:dyDescent="0.25">
      <c r="E31"/>
      <c r="I31"/>
      <c r="L31" s="9" t="str">
        <f>IF(L30&lt;COUNTIF('Fac Dep Info'!C$3:C$1048576,I$2),(L30+1),"")</f>
        <v/>
      </c>
      <c r="M31" s="9" t="str">
        <f>IFERROR(IF(L31&gt;0,INDEX('Fac Dep Info'!C$2:D$1048576,(MATCH(I$2,'Fac Dep Info'!C$2:C$1048576,0)+L31-1),2),""),"")</f>
        <v/>
      </c>
    </row>
    <row r="32" spans="5:13" x14ac:dyDescent="0.25">
      <c r="E32"/>
      <c r="I32"/>
      <c r="L32" s="9" t="str">
        <f>IF(L31&lt;COUNTIF('Fac Dep Info'!C$3:C$1048576,I$2),(L31+1),"")</f>
        <v/>
      </c>
      <c r="M32" s="9" t="str">
        <f>IFERROR(IF(L32&gt;0,INDEX('Fac Dep Info'!C$2:D$1048576,(MATCH(I$2,'Fac Dep Info'!C$2:C$1048576,0)+L32-1),2),""),"")</f>
        <v/>
      </c>
    </row>
    <row r="33" spans="5:13" x14ac:dyDescent="0.25">
      <c r="E33"/>
      <c r="I33"/>
      <c r="L33" s="9" t="str">
        <f>IF(L32&lt;COUNTIF('Fac Dep Info'!C$3:C$1048576,I$2),(L32+1),"")</f>
        <v/>
      </c>
      <c r="M33" s="9" t="str">
        <f>IFERROR(IF(L33&gt;0,INDEX('Fac Dep Info'!C$2:D$1048576,(MATCH(I$2,'Fac Dep Info'!C$2:C$1048576,0)+L33-1),2),""),"")</f>
        <v/>
      </c>
    </row>
    <row r="34" spans="5:13" x14ac:dyDescent="0.25">
      <c r="E34"/>
      <c r="I34"/>
      <c r="L34" s="9" t="str">
        <f>IF(L33&lt;COUNTIF('Fac Dep Info'!C$3:C$1048576,I$2),(L33+1),"")</f>
        <v/>
      </c>
      <c r="M34" s="9" t="str">
        <f>IFERROR(IF(L34&gt;0,INDEX('Fac Dep Info'!C$2:D$1048576,(MATCH(I$2,'Fac Dep Info'!C$2:C$1048576,0)+L34-1),2),""),"")</f>
        <v/>
      </c>
    </row>
    <row r="35" spans="5:13" x14ac:dyDescent="0.25">
      <c r="E35"/>
      <c r="I35"/>
      <c r="L35" s="9" t="str">
        <f>IF(L34&lt;COUNTIF('Fac Dep Info'!C$3:C$1048576,I$2),(L34+1),"")</f>
        <v/>
      </c>
      <c r="M35" s="9" t="str">
        <f>IFERROR(IF(L35&gt;0,INDEX('Fac Dep Info'!C$2:D$1048576,(MATCH(I$2,'Fac Dep Info'!C$2:C$1048576,0)+L35-1),2),""),"")</f>
        <v/>
      </c>
    </row>
    <row r="36" spans="5:13" x14ac:dyDescent="0.25">
      <c r="E36"/>
      <c r="I36"/>
      <c r="L36" s="9" t="str">
        <f>IF(L35&lt;COUNTIF('Fac Dep Info'!C$3:C$1048576,I$2),(L35+1),"")</f>
        <v/>
      </c>
      <c r="M36" s="9" t="str">
        <f>IFERROR(IF(L36&gt;0,INDEX('Fac Dep Info'!C$2:D$1048576,(MATCH(I$2,'Fac Dep Info'!C$2:C$1048576,0)+L36-1),2),""),"")</f>
        <v/>
      </c>
    </row>
    <row r="37" spans="5:13" x14ac:dyDescent="0.25">
      <c r="E37"/>
      <c r="I37"/>
      <c r="L37" s="9" t="str">
        <f>IF(L36&lt;COUNTIF('Fac Dep Info'!C$3:C$1048576,I$2),(L36+1),"")</f>
        <v/>
      </c>
      <c r="M37" s="9" t="str">
        <f>IFERROR(IF(L37&gt;0,INDEX('Fac Dep Info'!C$2:D$1048576,(MATCH(I$2,'Fac Dep Info'!C$2:C$1048576,0)+L37-1),2),""),"")</f>
        <v/>
      </c>
    </row>
    <row r="38" spans="5:13" x14ac:dyDescent="0.25">
      <c r="E38"/>
      <c r="I38"/>
      <c r="L38" s="9" t="str">
        <f>IF(L37&lt;COUNTIF('Fac Dep Info'!C$3:C$1048576,I$2),(L37+1),"")</f>
        <v/>
      </c>
      <c r="M38" s="9" t="str">
        <f>IFERROR(IF(L38&gt;0,INDEX('Fac Dep Info'!C$2:D$1048576,(MATCH(I$2,'Fac Dep Info'!C$2:C$1048576,0)+L38-1),2),""),"")</f>
        <v/>
      </c>
    </row>
    <row r="39" spans="5:13" x14ac:dyDescent="0.25">
      <c r="E39"/>
      <c r="I39"/>
      <c r="L39" s="9" t="str">
        <f>IF(L38&lt;COUNTIF('Fac Dep Info'!C$3:C$1048576,I$2),(L38+1),"")</f>
        <v/>
      </c>
      <c r="M39" s="9" t="str">
        <f>IFERROR(IF(L39&gt;0,INDEX('Fac Dep Info'!C$2:D$1048576,(MATCH(I$2,'Fac Dep Info'!C$2:C$1048576,0)+L39-1),2),""),"")</f>
        <v/>
      </c>
    </row>
    <row r="40" spans="5:13" x14ac:dyDescent="0.25">
      <c r="E40"/>
      <c r="I40"/>
      <c r="L40" s="9" t="str">
        <f>IF(L39&lt;COUNTIF('Fac Dep Info'!C$3:C$1048576,I$2),(L39+1),"")</f>
        <v/>
      </c>
      <c r="M40" s="9" t="str">
        <f>IFERROR(IF(L40&gt;0,INDEX('Fac Dep Info'!C$2:D$1048576,(MATCH(I$2,'Fac Dep Info'!C$2:C$1048576,0)+L40-1),2),""),"")</f>
        <v/>
      </c>
    </row>
    <row r="41" spans="5:13" x14ac:dyDescent="0.25">
      <c r="E41"/>
      <c r="I41"/>
      <c r="L41" s="9" t="str">
        <f>IF(L40&lt;COUNTIF('Fac Dep Info'!C$3:C$1048576,I$2),(L40+1),"")</f>
        <v/>
      </c>
      <c r="M41" s="9" t="str">
        <f>IFERROR(IF(L41&gt;0,INDEX('Fac Dep Info'!C$2:D$1048576,(MATCH(I$2,'Fac Dep Info'!C$2:C$1048576,0)+L41-1),2),""),"")</f>
        <v/>
      </c>
    </row>
    <row r="42" spans="5:13" x14ac:dyDescent="0.25">
      <c r="E42"/>
      <c r="I42"/>
      <c r="L42" s="9" t="str">
        <f>IF(L41&lt;COUNTIF('Fac Dep Info'!C$3:C$1048576,I$2),(L41+1),"")</f>
        <v/>
      </c>
      <c r="M42" s="9" t="str">
        <f>IFERROR(IF(L42&gt;0,INDEX('Fac Dep Info'!C$2:D$1048576,(MATCH(I$2,'Fac Dep Info'!C$2:C$1048576,0)+L42-1),2),""),"")</f>
        <v/>
      </c>
    </row>
    <row r="43" spans="5:13" x14ac:dyDescent="0.25">
      <c r="E43"/>
      <c r="I43"/>
      <c r="L43" s="9" t="str">
        <f>IF(L42&lt;COUNTIF('Fac Dep Info'!C$3:C$1048576,I$2),(L42+1),"")</f>
        <v/>
      </c>
      <c r="M43" s="9" t="str">
        <f>IFERROR(IF(L43&gt;0,INDEX('Fac Dep Info'!C$2:D$1048576,(MATCH(I$2,'Fac Dep Info'!C$2:C$1048576,0)+L43-1),2),""),"")</f>
        <v/>
      </c>
    </row>
    <row r="44" spans="5:13" x14ac:dyDescent="0.25">
      <c r="E44"/>
      <c r="I44"/>
      <c r="L44" s="9" t="str">
        <f>IF(L43&lt;COUNTIF('Fac Dep Info'!C$3:C$1048576,I$2),(L43+1),"")</f>
        <v/>
      </c>
      <c r="M44" s="9" t="str">
        <f>IFERROR(IF(L44&gt;0,INDEX('Fac Dep Info'!C$2:D$1048576,(MATCH(I$2,'Fac Dep Info'!C$2:C$1048576,0)+L44-1),2),""),"")</f>
        <v/>
      </c>
    </row>
    <row r="45" spans="5:13" x14ac:dyDescent="0.25">
      <c r="E45"/>
      <c r="I45"/>
      <c r="L45" s="9" t="str">
        <f>IF(L44&lt;COUNTIF('Fac Dep Info'!C$3:C$1048576,I$2),(L44+1),"")</f>
        <v/>
      </c>
      <c r="M45" s="9" t="str">
        <f>IFERROR(IF(L45&gt;0,INDEX('Fac Dep Info'!C$2:D$1048576,(MATCH(I$2,'Fac Dep Info'!C$2:C$1048576,0)+L45-1),2),""),"")</f>
        <v/>
      </c>
    </row>
    <row r="46" spans="5:13" x14ac:dyDescent="0.25">
      <c r="E46"/>
      <c r="I46"/>
      <c r="L46" s="9" t="str">
        <f>IF(L45&lt;COUNTIF('Fac Dep Info'!C$3:C$1048576,I$2),(L45+1),"")</f>
        <v/>
      </c>
      <c r="M46" s="9" t="str">
        <f>IFERROR(IF(L46&gt;0,INDEX('Fac Dep Info'!C$2:D$1048576,(MATCH(I$2,'Fac Dep Info'!C$2:C$1048576,0)+L46-1),2),""),"")</f>
        <v/>
      </c>
    </row>
    <row r="47" spans="5:13" x14ac:dyDescent="0.25">
      <c r="E47"/>
      <c r="I47"/>
      <c r="L47" s="9" t="str">
        <f>IF(L46&lt;COUNTIF('Fac Dep Info'!C$3:C$1048576,I$2),(L46+1),"")</f>
        <v/>
      </c>
      <c r="M47" s="9" t="str">
        <f>IFERROR(IF(L47&gt;0,INDEX('Fac Dep Info'!C$2:D$1048576,(MATCH(I$2,'Fac Dep Info'!C$2:C$1048576,0)+L47-1),2),""),"")</f>
        <v/>
      </c>
    </row>
    <row r="48" spans="5:13" x14ac:dyDescent="0.25">
      <c r="E48"/>
      <c r="I48"/>
      <c r="L48" s="9" t="str">
        <f>IF(L47&lt;COUNTIF('Fac Dep Info'!C$3:C$1048576,I$2),(L47+1),"")</f>
        <v/>
      </c>
      <c r="M48" s="9" t="str">
        <f>IFERROR(IF(L48&gt;0,INDEX('Fac Dep Info'!C$2:D$1048576,(MATCH(I$2,'Fac Dep Info'!C$2:C$1048576,0)+L48-1),2),""),"")</f>
        <v/>
      </c>
    </row>
    <row r="49" spans="5:13" x14ac:dyDescent="0.25">
      <c r="E49"/>
      <c r="I49"/>
      <c r="L49" s="9" t="str">
        <f>IF(L48&lt;COUNTIF('Fac Dep Info'!C$3:C$1048576,I$2),(L48+1),"")</f>
        <v/>
      </c>
      <c r="M49" s="9" t="str">
        <f>IFERROR(IF(L49&gt;0,INDEX('Fac Dep Info'!C$2:D$1048576,(MATCH(I$2,'Fac Dep Info'!C$2:C$1048576,0)+L49-1),2),""),"")</f>
        <v/>
      </c>
    </row>
    <row r="50" spans="5:13" x14ac:dyDescent="0.25">
      <c r="E50"/>
      <c r="I50"/>
      <c r="L50" s="9" t="str">
        <f>IF(L49&lt;COUNTIF('Fac Dep Info'!C$3:C$1048576,I$2),(L49+1),"")</f>
        <v/>
      </c>
      <c r="M50" s="9" t="str">
        <f>IFERROR(IF(L50&gt;0,INDEX('Fac Dep Info'!C$2:D$1048576,(MATCH(I$2,'Fac Dep Info'!C$2:C$1048576,0)+L50-1),2),""),"")</f>
        <v/>
      </c>
    </row>
    <row r="51" spans="5:13" x14ac:dyDescent="0.25">
      <c r="E51"/>
      <c r="I51"/>
      <c r="L51" s="9" t="str">
        <f>IF(L50&lt;COUNTIF('Fac Dep Info'!C$3:C$1048576,I$2),(L50+1),"")</f>
        <v/>
      </c>
      <c r="M51" s="9" t="str">
        <f>IFERROR(IF(L51&gt;0,INDEX('Fac Dep Info'!C$2:D$1048576,(MATCH(I$2,'Fac Dep Info'!C$2:C$1048576,0)+L51-1),2),""),"")</f>
        <v/>
      </c>
    </row>
    <row r="52" spans="5:13" x14ac:dyDescent="0.25">
      <c r="E52"/>
      <c r="I52"/>
      <c r="L52" s="9" t="str">
        <f>IF(L51&lt;COUNTIF('Fac Dep Info'!C$3:C$1048576,I$2),(L51+1),"")</f>
        <v/>
      </c>
      <c r="M52" s="9" t="str">
        <f>IFERROR(IF(L52&gt;0,INDEX('Fac Dep Info'!C$2:D$1048576,(MATCH(I$2,'Fac Dep Info'!C$2:C$1048576,0)+L52-1),2),""),"")</f>
        <v/>
      </c>
    </row>
    <row r="53" spans="5:13" x14ac:dyDescent="0.25">
      <c r="E53"/>
      <c r="I53"/>
      <c r="L53" s="9" t="str">
        <f>IF(L52&lt;COUNTIF('Fac Dep Info'!C$3:C$1048576,I$2),(L52+1),"")</f>
        <v/>
      </c>
      <c r="M53" s="9" t="str">
        <f>IFERROR(IF(L53&gt;0,INDEX('Fac Dep Info'!C$2:D$1048576,(MATCH(I$2,'Fac Dep Info'!C$2:C$1048576,0)+L53-1),2),""),"")</f>
        <v/>
      </c>
    </row>
    <row r="54" spans="5:13" x14ac:dyDescent="0.25">
      <c r="E54"/>
      <c r="I54"/>
      <c r="L54" s="9" t="str">
        <f>IF(L53&lt;COUNTIF('Fac Dep Info'!C$3:C$1048576,I$2),(L53+1),"")</f>
        <v/>
      </c>
      <c r="M54" s="9" t="str">
        <f>IFERROR(IF(L54&gt;0,INDEX('Fac Dep Info'!C$2:D$1048576,(MATCH(I$2,'Fac Dep Info'!C$2:C$1048576,0)+L54-1),2),""),"")</f>
        <v/>
      </c>
    </row>
    <row r="55" spans="5:13" x14ac:dyDescent="0.25">
      <c r="E55"/>
      <c r="I55"/>
      <c r="L55" s="9" t="str">
        <f>IF(L54&lt;COUNTIF('Fac Dep Info'!C$3:C$1048576,I$2),(L54+1),"")</f>
        <v/>
      </c>
      <c r="M55" s="9" t="str">
        <f>IFERROR(IF(L55&gt;0,INDEX('Fac Dep Info'!C$2:D$1048576,(MATCH(I$2,'Fac Dep Info'!C$2:C$1048576,0)+L55-1),2),""),"")</f>
        <v/>
      </c>
    </row>
    <row r="56" spans="5:13" x14ac:dyDescent="0.25">
      <c r="E56"/>
      <c r="I56"/>
      <c r="L56" s="9" t="str">
        <f>IF(L55&lt;COUNTIF('Fac Dep Info'!C$3:C$1048576,I$2),(L55+1),"")</f>
        <v/>
      </c>
      <c r="M56" s="9" t="str">
        <f>IFERROR(IF(L56&gt;0,INDEX('Fac Dep Info'!C$2:D$1048576,(MATCH(I$2,'Fac Dep Info'!C$2:C$1048576,0)+L56-1),2),""),"")</f>
        <v/>
      </c>
    </row>
    <row r="57" spans="5:13" x14ac:dyDescent="0.25">
      <c r="E57"/>
      <c r="I57"/>
      <c r="L57" s="9" t="str">
        <f>IF(L56&lt;COUNTIF('Fac Dep Info'!C$3:C$1048576,I$2),(L56+1),"")</f>
        <v/>
      </c>
      <c r="M57" s="9" t="str">
        <f>IFERROR(IF(L57&gt;0,INDEX('Fac Dep Info'!C$2:D$1048576,(MATCH(I$2,'Fac Dep Info'!C$2:C$1048576,0)+L57-1),2),""),"")</f>
        <v/>
      </c>
    </row>
    <row r="58" spans="5:13" x14ac:dyDescent="0.25">
      <c r="E58"/>
      <c r="I58"/>
      <c r="L58" s="9" t="str">
        <f>IF(L57&lt;COUNTIF('Fac Dep Info'!C$3:C$1048576,I$2),(L57+1),"")</f>
        <v/>
      </c>
      <c r="M58" s="9" t="str">
        <f>IFERROR(IF(L58&gt;0,INDEX('Fac Dep Info'!C$2:D$1048576,(MATCH(I$2,'Fac Dep Info'!C$2:C$1048576,0)+L58-1),2),""),"")</f>
        <v/>
      </c>
    </row>
    <row r="59" spans="5:13" x14ac:dyDescent="0.25">
      <c r="E59"/>
      <c r="I59"/>
      <c r="L59" s="9" t="str">
        <f>IF(L58&lt;COUNTIF('Fac Dep Info'!C$3:C$1048576,I$2),(L58+1),"")</f>
        <v/>
      </c>
      <c r="M59" s="9" t="str">
        <f>IFERROR(IF(L59&gt;0,INDEX('Fac Dep Info'!C$2:D$1048576,(MATCH(I$2,'Fac Dep Info'!C$2:C$1048576,0)+L59-1),2),""),"")</f>
        <v/>
      </c>
    </row>
    <row r="60" spans="5:13" x14ac:dyDescent="0.25">
      <c r="E60"/>
      <c r="I60"/>
      <c r="L60" s="9" t="str">
        <f>IF(L59&lt;COUNTIF('Fac Dep Info'!C$3:C$1048576,I$2),(L59+1),"")</f>
        <v/>
      </c>
      <c r="M60" s="9" t="str">
        <f>IFERROR(IF(L60&gt;0,INDEX('Fac Dep Info'!C$2:D$1048576,(MATCH(I$2,'Fac Dep Info'!C$2:C$1048576,0)+L60-1),2),""),"")</f>
        <v/>
      </c>
    </row>
    <row r="61" spans="5:13" x14ac:dyDescent="0.25">
      <c r="E61"/>
      <c r="I61"/>
      <c r="L61" s="9" t="str">
        <f>IF(L60&lt;COUNTIF('Fac Dep Info'!C$3:C$1048576,I$2),(L60+1),"")</f>
        <v/>
      </c>
      <c r="M61" s="9" t="str">
        <f>IFERROR(IF(L61&gt;0,INDEX('Fac Dep Info'!C$2:D$1048576,(MATCH(I$2,'Fac Dep Info'!C$2:C$1048576,0)+L61-1),2),""),"")</f>
        <v/>
      </c>
    </row>
    <row r="62" spans="5:13" x14ac:dyDescent="0.25">
      <c r="E62"/>
      <c r="I62"/>
      <c r="L62" s="9" t="str">
        <f>IF(L61&lt;COUNTIF('Fac Dep Info'!C$3:C$1048576,I$2),(L61+1),"")</f>
        <v/>
      </c>
      <c r="M62" s="9" t="str">
        <f>IFERROR(IF(L62&gt;0,INDEX('Fac Dep Info'!C$2:D$1048576,(MATCH(I$2,'Fac Dep Info'!C$2:C$1048576,0)+L62-1),2),""),"")</f>
        <v/>
      </c>
    </row>
    <row r="63" spans="5:13" x14ac:dyDescent="0.25">
      <c r="E63"/>
      <c r="I63"/>
      <c r="L63" s="9" t="str">
        <f>IF(L62&lt;COUNTIF('Fac Dep Info'!C$3:C$1048576,I$2),(L62+1),"")</f>
        <v/>
      </c>
      <c r="M63" s="9" t="str">
        <f>IFERROR(IF(L63&gt;0,INDEX('Fac Dep Info'!C$2:D$1048576,(MATCH(I$2,'Fac Dep Info'!C$2:C$1048576,0)+L63-1),2),""),"")</f>
        <v/>
      </c>
    </row>
    <row r="64" spans="5:13" x14ac:dyDescent="0.25">
      <c r="E64"/>
      <c r="I64"/>
      <c r="L64" s="9" t="str">
        <f>IF(L63&lt;COUNTIF('Fac Dep Info'!C$3:C$1048576,I$2),(L63+1),"")</f>
        <v/>
      </c>
      <c r="M64" s="9" t="str">
        <f>IFERROR(IF(L64&gt;0,INDEX('Fac Dep Info'!C$2:D$1048576,(MATCH(I$2,'Fac Dep Info'!C$2:C$1048576,0)+L64-1),2),""),"")</f>
        <v/>
      </c>
    </row>
    <row r="65" spans="5:13" x14ac:dyDescent="0.25">
      <c r="E65"/>
      <c r="I65"/>
      <c r="L65" s="9" t="str">
        <f>IF(L64&lt;COUNTIF('Fac Dep Info'!C$3:C$1048576,I$2),(L64+1),"")</f>
        <v/>
      </c>
      <c r="M65" s="9" t="str">
        <f>IFERROR(IF(L65&gt;0,INDEX('Fac Dep Info'!C$2:D$1048576,(MATCH(I$2,'Fac Dep Info'!C$2:C$1048576,0)+L65-1),2),""),"")</f>
        <v/>
      </c>
    </row>
    <row r="66" spans="5:13" x14ac:dyDescent="0.25">
      <c r="E66"/>
      <c r="I66"/>
      <c r="L66" s="9" t="str">
        <f>IF(L65&lt;COUNTIF('Fac Dep Info'!C$3:C$1048576,I$2),(L65+1),"")</f>
        <v/>
      </c>
      <c r="M66" s="9" t="str">
        <f>IFERROR(IF(L66&gt;0,INDEX('Fac Dep Info'!C$2:D$1048576,(MATCH(I$2,'Fac Dep Info'!C$2:C$1048576,0)+L66-1),2),""),"")</f>
        <v/>
      </c>
    </row>
    <row r="67" spans="5:13" x14ac:dyDescent="0.25">
      <c r="E67"/>
      <c r="I67"/>
      <c r="L67" s="9" t="str">
        <f>IF(L66&lt;COUNTIF('Fac Dep Info'!C$3:C$1048576,I$2),(L66+1),"")</f>
        <v/>
      </c>
      <c r="M67" s="9" t="str">
        <f>IFERROR(IF(L67&gt;0,INDEX('Fac Dep Info'!C$2:D$1048576,(MATCH(I$2,'Fac Dep Info'!C$2:C$1048576,0)+L67-1),2),""),"")</f>
        <v/>
      </c>
    </row>
    <row r="68" spans="5:13" x14ac:dyDescent="0.25">
      <c r="E68"/>
      <c r="I68"/>
      <c r="L68" s="9" t="str">
        <f>IF(L67&lt;COUNTIF('Fac Dep Info'!C$3:C$1048576,I$2),(L67+1),"")</f>
        <v/>
      </c>
      <c r="M68" s="9" t="str">
        <f>IFERROR(IF(L68&gt;0,INDEX('Fac Dep Info'!C$2:D$1048576,(MATCH(I$2,'Fac Dep Info'!C$2:C$1048576,0)+L68-1),2),""),"")</f>
        <v/>
      </c>
    </row>
    <row r="69" spans="5:13" x14ac:dyDescent="0.25">
      <c r="E69"/>
      <c r="I69"/>
      <c r="L69" s="9" t="str">
        <f>IF(L68&lt;COUNTIF('Fac Dep Info'!C$3:C$1048576,I$2),(L68+1),"")</f>
        <v/>
      </c>
      <c r="M69" s="9" t="str">
        <f>IFERROR(IF(L69&gt;0,INDEX('Fac Dep Info'!C$2:D$1048576,(MATCH(I$2,'Fac Dep Info'!C$2:C$1048576,0)+L69-1),2),""),"")</f>
        <v/>
      </c>
    </row>
    <row r="70" spans="5:13" x14ac:dyDescent="0.25">
      <c r="E70"/>
      <c r="I70"/>
      <c r="L70" s="9" t="str">
        <f>IF(L69&lt;COUNTIF('Fac Dep Info'!C$3:C$1048576,I$2),(L69+1),"")</f>
        <v/>
      </c>
      <c r="M70" s="9" t="str">
        <f>IFERROR(IF(L70&gt;0,INDEX('Fac Dep Info'!C$2:D$1048576,(MATCH(I$2,'Fac Dep Info'!C$2:C$1048576,0)+L70-1),2),""),"")</f>
        <v/>
      </c>
    </row>
    <row r="71" spans="5:13" x14ac:dyDescent="0.25">
      <c r="E71"/>
      <c r="I71"/>
      <c r="L71" s="9" t="str">
        <f>IF(L70&lt;COUNTIF('Fac Dep Info'!C$3:C$1048576,I$2),(L70+1),"")</f>
        <v/>
      </c>
      <c r="M71" s="9" t="str">
        <f>IFERROR(IF(L71&gt;0,INDEX('Fac Dep Info'!C$2:D$1048576,(MATCH(I$2,'Fac Dep Info'!C$2:C$1048576,0)+L71-1),2),""),"")</f>
        <v/>
      </c>
    </row>
    <row r="72" spans="5:13" x14ac:dyDescent="0.25">
      <c r="E72"/>
      <c r="I72"/>
      <c r="L72" s="9" t="str">
        <f>IF(L71&lt;COUNTIF('Fac Dep Info'!C$3:C$1048576,I$2),(L71+1),"")</f>
        <v/>
      </c>
      <c r="M72" s="9" t="str">
        <f>IFERROR(IF(L72&gt;0,INDEX('Fac Dep Info'!C$2:D$1048576,(MATCH(I$2,'Fac Dep Info'!C$2:C$1048576,0)+L72-1),2),""),"")</f>
        <v/>
      </c>
    </row>
    <row r="73" spans="5:13" x14ac:dyDescent="0.25">
      <c r="E73"/>
      <c r="I73"/>
      <c r="L73" s="9" t="str">
        <f>IF(L72&lt;COUNTIF('Fac Dep Info'!C$3:C$1048576,I$2),(L72+1),"")</f>
        <v/>
      </c>
      <c r="M73" s="9" t="str">
        <f>IFERROR(IF(L73&gt;0,INDEX('Fac Dep Info'!C$2:D$1048576,(MATCH(I$2,'Fac Dep Info'!C$2:C$1048576,0)+L73-1),2),""),"")</f>
        <v/>
      </c>
    </row>
    <row r="74" spans="5:13" x14ac:dyDescent="0.25">
      <c r="E74"/>
      <c r="I74"/>
      <c r="L74" s="9" t="str">
        <f>IF(L73&lt;COUNTIF('Fac Dep Info'!C$3:C$1048576,I$2),(L73+1),"")</f>
        <v/>
      </c>
      <c r="M74" s="9" t="str">
        <f>IFERROR(IF(L74&gt;0,INDEX('Fac Dep Info'!C$2:D$1048576,(MATCH(I$2,'Fac Dep Info'!C$2:C$1048576,0)+L74-1),2),""),"")</f>
        <v/>
      </c>
    </row>
    <row r="75" spans="5:13" x14ac:dyDescent="0.25">
      <c r="E75"/>
      <c r="I75"/>
      <c r="L75" s="9" t="str">
        <f>IF(L74&lt;COUNTIF('Fac Dep Info'!C$3:C$1048576,I$2),(L74+1),"")</f>
        <v/>
      </c>
      <c r="M75" s="9" t="str">
        <f>IFERROR(IF(L75&gt;0,INDEX('Fac Dep Info'!C$2:D$1048576,(MATCH(I$2,'Fac Dep Info'!C$2:C$1048576,0)+L75-1),2),""),"")</f>
        <v/>
      </c>
    </row>
    <row r="76" spans="5:13" x14ac:dyDescent="0.25">
      <c r="E76"/>
      <c r="I76"/>
      <c r="L76" s="9" t="str">
        <f>IF(L75&lt;COUNTIF('Fac Dep Info'!C$3:C$1048576,I$2),(L75+1),"")</f>
        <v/>
      </c>
      <c r="M76" s="9" t="str">
        <f>IFERROR(IF(L76&gt;0,INDEX('Fac Dep Info'!C$2:D$1048576,(MATCH(I$2,'Fac Dep Info'!C$2:C$1048576,0)+L76-1),2),""),"")</f>
        <v/>
      </c>
    </row>
    <row r="77" spans="5:13" x14ac:dyDescent="0.25">
      <c r="E77"/>
      <c r="I77"/>
      <c r="L77" s="9" t="str">
        <f>IF(L76&lt;COUNTIF('Fac Dep Info'!C$3:C$1048576,I$2),(L76+1),"")</f>
        <v/>
      </c>
      <c r="M77" s="9" t="str">
        <f>IFERROR(IF(L77&gt;0,INDEX('Fac Dep Info'!C$2:D$1048576,(MATCH(I$2,'Fac Dep Info'!C$2:C$1048576,0)+L77-1),2),""),"")</f>
        <v/>
      </c>
    </row>
    <row r="78" spans="5:13" x14ac:dyDescent="0.25">
      <c r="E78"/>
      <c r="I78"/>
      <c r="L78" s="9" t="str">
        <f>IF(L77&lt;COUNTIF('Fac Dep Info'!C$3:C$1048576,I$2),(L77+1),"")</f>
        <v/>
      </c>
      <c r="M78" s="9" t="str">
        <f>IFERROR(IF(L78&gt;0,INDEX('Fac Dep Info'!C$2:D$1048576,(MATCH(I$2,'Fac Dep Info'!C$2:C$1048576,0)+L78-1),2),""),"")</f>
        <v/>
      </c>
    </row>
    <row r="79" spans="5:13" x14ac:dyDescent="0.25">
      <c r="E79"/>
      <c r="I79"/>
      <c r="L79" s="9" t="str">
        <f>IF(L78&lt;COUNTIF('Fac Dep Info'!C$3:C$1048576,I$2),(L78+1),"")</f>
        <v/>
      </c>
      <c r="M79" s="9" t="str">
        <f>IFERROR(IF(L79&gt;0,INDEX('Fac Dep Info'!C$2:D$1048576,(MATCH(I$2,'Fac Dep Info'!C$2:C$1048576,0)+L79-1),2),""),"")</f>
        <v/>
      </c>
    </row>
    <row r="80" spans="5:13" x14ac:dyDescent="0.25">
      <c r="E80"/>
      <c r="I80"/>
      <c r="L80" s="9" t="str">
        <f>IF(L79&lt;COUNTIF('Fac Dep Info'!C$3:C$1048576,I$2),(L79+1),"")</f>
        <v/>
      </c>
      <c r="M80" s="9" t="str">
        <f>IFERROR(IF(L80&gt;0,INDEX('Fac Dep Info'!C$2:D$1048576,(MATCH(I$2,'Fac Dep Info'!C$2:C$1048576,0)+L80-1),2),""),"")</f>
        <v/>
      </c>
    </row>
    <row r="81" spans="5:13" x14ac:dyDescent="0.25">
      <c r="E81"/>
      <c r="I81"/>
      <c r="L81" s="9" t="str">
        <f>IF(L80&lt;COUNTIF('Fac Dep Info'!C$3:C$1048576,I$2),(L80+1),"")</f>
        <v/>
      </c>
      <c r="M81" s="9" t="str">
        <f>IFERROR(IF(L81&gt;0,INDEX('Fac Dep Info'!C$2:D$1048576,(MATCH(I$2,'Fac Dep Info'!C$2:C$1048576,0)+L81-1),2),""),"")</f>
        <v/>
      </c>
    </row>
    <row r="82" spans="5:13" x14ac:dyDescent="0.25">
      <c r="E82"/>
      <c r="I82"/>
      <c r="L82" s="9" t="str">
        <f>IF(L81&lt;COUNTIF('Fac Dep Info'!C$3:C$1048576,I$2),(L81+1),"")</f>
        <v/>
      </c>
      <c r="M82" s="9" t="str">
        <f>IFERROR(IF(L82&gt;0,INDEX('Fac Dep Info'!C$2:D$1048576,(MATCH(I$2,'Fac Dep Info'!C$2:C$1048576,0)+L82-1),2),""),"")</f>
        <v/>
      </c>
    </row>
    <row r="83" spans="5:13" x14ac:dyDescent="0.25">
      <c r="E83"/>
      <c r="I83"/>
      <c r="L83" s="9" t="str">
        <f>IF(L82&lt;COUNTIF('Fac Dep Info'!C$3:C$1048576,I$2),(L82+1),"")</f>
        <v/>
      </c>
      <c r="M83" s="9" t="str">
        <f>IFERROR(IF(L83&gt;0,INDEX('Fac Dep Info'!C$2:D$1048576,(MATCH(I$2,'Fac Dep Info'!C$2:C$1048576,0)+L83-1),2),""),"")</f>
        <v/>
      </c>
    </row>
    <row r="84" spans="5:13" x14ac:dyDescent="0.25">
      <c r="E84"/>
      <c r="I84"/>
      <c r="L84" s="9" t="str">
        <f>IF(L83&lt;COUNTIF('Fac Dep Info'!C$3:C$1048576,I$2),(L83+1),"")</f>
        <v/>
      </c>
      <c r="M84" s="9" t="str">
        <f>IFERROR(IF(L84&gt;0,INDEX('Fac Dep Info'!C$2:D$1048576,(MATCH(I$2,'Fac Dep Info'!C$2:C$1048576,0)+L84-1),2),""),"")</f>
        <v/>
      </c>
    </row>
    <row r="85" spans="5:13" x14ac:dyDescent="0.25">
      <c r="E85"/>
      <c r="I85"/>
      <c r="L85" s="9" t="str">
        <f>IF(L84&lt;COUNTIF('Fac Dep Info'!C$3:C$1048576,I$2),(L84+1),"")</f>
        <v/>
      </c>
      <c r="M85" s="9" t="str">
        <f>IFERROR(IF(L85&gt;0,INDEX('Fac Dep Info'!C$2:D$1048576,(MATCH(I$2,'Fac Dep Info'!C$2:C$1048576,0)+L85-1),2),""),"")</f>
        <v/>
      </c>
    </row>
    <row r="86" spans="5:13" x14ac:dyDescent="0.25">
      <c r="E86"/>
      <c r="I86"/>
      <c r="L86" s="9" t="str">
        <f>IF(L85&lt;COUNTIF('Fac Dep Info'!C$3:C$1048576,I$2),(L85+1),"")</f>
        <v/>
      </c>
      <c r="M86" s="9" t="str">
        <f>IFERROR(IF(L86&gt;0,INDEX('Fac Dep Info'!C$2:D$1048576,(MATCH(I$2,'Fac Dep Info'!C$2:C$1048576,0)+L86-1),2),""),"")</f>
        <v/>
      </c>
    </row>
    <row r="87" spans="5:13" x14ac:dyDescent="0.25">
      <c r="E87"/>
      <c r="I87"/>
      <c r="L87" s="9" t="str">
        <f>IF(L86&lt;COUNTIF('Fac Dep Info'!C$3:C$1048576,I$2),(L86+1),"")</f>
        <v/>
      </c>
      <c r="M87" s="9" t="str">
        <f>IFERROR(IF(L87&gt;0,INDEX('Fac Dep Info'!C$2:D$1048576,(MATCH(I$2,'Fac Dep Info'!C$2:C$1048576,0)+L87-1),2),""),"")</f>
        <v/>
      </c>
    </row>
    <row r="88" spans="5:13" x14ac:dyDescent="0.25">
      <c r="E88"/>
      <c r="I88"/>
      <c r="L88" s="9" t="str">
        <f>IF(L87&lt;COUNTIF('Fac Dep Info'!C$3:C$1048576,I$2),(L87+1),"")</f>
        <v/>
      </c>
      <c r="M88" s="9" t="str">
        <f>IFERROR(IF(L88&gt;0,INDEX('Fac Dep Info'!C$2:D$1048576,(MATCH(I$2,'Fac Dep Info'!C$2:C$1048576,0)+L88-1),2),""),"")</f>
        <v/>
      </c>
    </row>
    <row r="89" spans="5:13" x14ac:dyDescent="0.25">
      <c r="E89"/>
      <c r="I89"/>
      <c r="L89" s="9" t="str">
        <f>IF(L88&lt;COUNTIF('Fac Dep Info'!C$3:C$1048576,I$2),(L88+1),"")</f>
        <v/>
      </c>
      <c r="M89" s="9" t="str">
        <f>IFERROR(IF(L89&gt;0,INDEX('Fac Dep Info'!C$2:D$1048576,(MATCH(I$2,'Fac Dep Info'!C$2:C$1048576,0)+L89-1),2),""),"")</f>
        <v/>
      </c>
    </row>
    <row r="90" spans="5:13" x14ac:dyDescent="0.25">
      <c r="E90"/>
      <c r="I90"/>
      <c r="L90" s="9" t="str">
        <f>IF(L89&lt;COUNTIF('Fac Dep Info'!C$3:C$1048576,I$2),(L89+1),"")</f>
        <v/>
      </c>
      <c r="M90" s="9" t="str">
        <f>IFERROR(IF(L90&gt;0,INDEX('Fac Dep Info'!C$2:D$1048576,(MATCH(I$2,'Fac Dep Info'!C$2:C$1048576,0)+L90-1),2),""),"")</f>
        <v/>
      </c>
    </row>
    <row r="91" spans="5:13" x14ac:dyDescent="0.25">
      <c r="E91"/>
      <c r="I91"/>
      <c r="L91" s="9" t="str">
        <f>IF(L90&lt;COUNTIF('Fac Dep Info'!C$3:C$1048576,I$2),(L90+1),"")</f>
        <v/>
      </c>
      <c r="M91" s="9" t="str">
        <f>IFERROR(IF(L91&gt;0,INDEX('Fac Dep Info'!C$2:D$1048576,(MATCH(I$2,'Fac Dep Info'!C$2:C$1048576,0)+L91-1),2),""),"")</f>
        <v/>
      </c>
    </row>
    <row r="92" spans="5:13" x14ac:dyDescent="0.25">
      <c r="E92"/>
      <c r="I92"/>
      <c r="L92" s="9" t="str">
        <f>IF(L91&lt;COUNTIF('Fac Dep Info'!C$3:C$1048576,I$2),(L91+1),"")</f>
        <v/>
      </c>
      <c r="M92" s="9" t="str">
        <f>IFERROR(IF(L92&gt;0,INDEX('Fac Dep Info'!C$2:D$1048576,(MATCH(I$2,'Fac Dep Info'!C$2:C$1048576,0)+L92-1),2),""),"")</f>
        <v/>
      </c>
    </row>
    <row r="93" spans="5:13" x14ac:dyDescent="0.25">
      <c r="E93"/>
      <c r="I93"/>
      <c r="L93" s="9" t="str">
        <f>IF(L92&lt;COUNTIF('Fac Dep Info'!C$3:C$1048576,I$2),(L92+1),"")</f>
        <v/>
      </c>
      <c r="M93" s="9" t="str">
        <f>IFERROR(IF(L93&gt;0,INDEX('Fac Dep Info'!C$2:D$1048576,(MATCH(I$2,'Fac Dep Info'!C$2:C$1048576,0)+L93-1),2),""),"")</f>
        <v/>
      </c>
    </row>
    <row r="94" spans="5:13" x14ac:dyDescent="0.25">
      <c r="E94"/>
      <c r="I94"/>
      <c r="L94" s="9" t="str">
        <f>IF(L93&lt;COUNTIF('Fac Dep Info'!C$3:C$1048576,I$2),(L93+1),"")</f>
        <v/>
      </c>
      <c r="M94" s="9" t="str">
        <f>IFERROR(IF(L94&gt;0,INDEX('Fac Dep Info'!C$2:D$1048576,(MATCH(I$2,'Fac Dep Info'!C$2:C$1048576,0)+L94-1),2),""),"")</f>
        <v/>
      </c>
    </row>
    <row r="95" spans="5:13" x14ac:dyDescent="0.25">
      <c r="E95"/>
      <c r="I95"/>
      <c r="L95" s="9" t="str">
        <f>IF(L94&lt;COUNTIF('Fac Dep Info'!C$3:C$1048576,I$2),(L94+1),"")</f>
        <v/>
      </c>
      <c r="M95" s="9" t="str">
        <f>IFERROR(IF(L95&gt;0,INDEX('Fac Dep Info'!C$2:D$1048576,(MATCH(I$2,'Fac Dep Info'!C$2:C$1048576,0)+L95-1),2),""),"")</f>
        <v/>
      </c>
    </row>
    <row r="96" spans="5:13" x14ac:dyDescent="0.25">
      <c r="E96"/>
      <c r="I96"/>
      <c r="L96" s="9" t="str">
        <f>IF(L95&lt;COUNTIF('Fac Dep Info'!C$3:C$1048576,I$2),(L95+1),"")</f>
        <v/>
      </c>
      <c r="M96" s="9" t="str">
        <f>IFERROR(IF(L96&gt;0,INDEX('Fac Dep Info'!C$2:D$1048576,(MATCH(I$2,'Fac Dep Info'!C$2:C$1048576,0)+L96-1),2),""),"")</f>
        <v/>
      </c>
    </row>
    <row r="97" spans="5:13" x14ac:dyDescent="0.25">
      <c r="E97"/>
      <c r="I97"/>
      <c r="L97" s="9" t="str">
        <f>IF(L96&lt;COUNTIF('Fac Dep Info'!C$3:C$1048576,I$2),(L96+1),"")</f>
        <v/>
      </c>
      <c r="M97" s="9" t="str">
        <f>IFERROR(IF(L97&gt;0,INDEX('Fac Dep Info'!C$2:D$1048576,(MATCH(I$2,'Fac Dep Info'!C$2:C$1048576,0)+L97-1),2),""),"")</f>
        <v/>
      </c>
    </row>
    <row r="98" spans="5:13" x14ac:dyDescent="0.25">
      <c r="E98"/>
      <c r="I98"/>
      <c r="L98" s="9" t="str">
        <f>IF(L97&lt;COUNTIF('Fac Dep Info'!C$3:C$1048576,I$2),(L97+1),"")</f>
        <v/>
      </c>
      <c r="M98" s="9" t="str">
        <f>IFERROR(IF(L98&gt;0,INDEX('Fac Dep Info'!C$2:D$1048576,(MATCH(I$2,'Fac Dep Info'!C$2:C$1048576,0)+L98-1),2),""),"")</f>
        <v/>
      </c>
    </row>
    <row r="99" spans="5:13" x14ac:dyDescent="0.25">
      <c r="E99"/>
      <c r="I99"/>
      <c r="L99" s="9" t="str">
        <f>IF(L98&lt;COUNTIF('Fac Dep Info'!C$3:C$1048576,I$2),(L98+1),"")</f>
        <v/>
      </c>
      <c r="M99" s="9" t="str">
        <f>IFERROR(IF(L99&gt;0,INDEX('Fac Dep Info'!C$2:D$1048576,(MATCH(I$2,'Fac Dep Info'!C$2:C$1048576,0)+L99-1),2),""),"")</f>
        <v/>
      </c>
    </row>
    <row r="100" spans="5:13" x14ac:dyDescent="0.25">
      <c r="E100"/>
      <c r="I100"/>
      <c r="L100" s="9" t="str">
        <f>IF(L99&lt;COUNTIF('Fac Dep Info'!C$3:C$1048576,I$2),(L99+1),"")</f>
        <v/>
      </c>
      <c r="M100" s="9" t="str">
        <f>IFERROR(IF(L100&gt;0,INDEX('Fac Dep Info'!C$2:D$1048576,(MATCH(I$2,'Fac Dep Info'!C$2:C$1048576,0)+L100-1),2),""),"")</f>
        <v/>
      </c>
    </row>
    <row r="101" spans="5:13" x14ac:dyDescent="0.25">
      <c r="E101"/>
      <c r="I101"/>
      <c r="L101" s="9" t="str">
        <f>IF(L100&lt;COUNTIF('Fac Dep Info'!C$3:C$1048576,I$2),(L100+1),"")</f>
        <v/>
      </c>
      <c r="M101" s="9" t="str">
        <f>IFERROR(IF(L101&gt;0,INDEX('Fac Dep Info'!C$2:D$1048576,(MATCH(I$2,'Fac Dep Info'!C$2:C$1048576,0)+L101-1),2),""),"")</f>
        <v/>
      </c>
    </row>
    <row r="102" spans="5:13" x14ac:dyDescent="0.25">
      <c r="E102"/>
      <c r="I102"/>
      <c r="L102" s="9" t="str">
        <f>IF(L101&lt;COUNTIF('Fac Dep Info'!C$3:C$1048576,I$2),(L101+1),"")</f>
        <v/>
      </c>
      <c r="M102" s="9" t="str">
        <f>IFERROR(IF(L102&gt;0,INDEX('Fac Dep Info'!C$2:D$1048576,(MATCH(I$2,'Fac Dep Info'!C$2:C$1048576,0)+L102-1),2),""),"")</f>
        <v/>
      </c>
    </row>
    <row r="103" spans="5:13" x14ac:dyDescent="0.25">
      <c r="E103"/>
      <c r="I103"/>
      <c r="L103" s="9" t="str">
        <f>IF(L102&lt;COUNTIF('Fac Dep Info'!C$3:C$1048576,I$2),(L102+1),"")</f>
        <v/>
      </c>
      <c r="M103" s="9" t="str">
        <f>IFERROR(IF(L103&gt;0,INDEX('Fac Dep Info'!C$2:D$1048576,(MATCH(I$2,'Fac Dep Info'!C$2:C$1048576,0)+L103-1),2),""),"")</f>
        <v/>
      </c>
    </row>
    <row r="104" spans="5:13" x14ac:dyDescent="0.25">
      <c r="E104"/>
      <c r="I104"/>
      <c r="L104" s="9" t="str">
        <f>IF(L103&lt;COUNTIF('Fac Dep Info'!C$3:C$1048576,I$2),(L103+1),"")</f>
        <v/>
      </c>
      <c r="M104" s="9" t="str">
        <f>IFERROR(IF(L104&gt;0,INDEX('Fac Dep Info'!C$2:D$1048576,(MATCH(I$2,'Fac Dep Info'!C$2:C$1048576,0)+L104-1),2),""),"")</f>
        <v/>
      </c>
    </row>
    <row r="105" spans="5:13" x14ac:dyDescent="0.25">
      <c r="E105"/>
      <c r="I105"/>
      <c r="L105" s="9" t="str">
        <f>IF(L104&lt;COUNTIF('Fac Dep Info'!C$3:C$1048576,I$2),(L104+1),"")</f>
        <v/>
      </c>
      <c r="M105" s="9" t="str">
        <f>IFERROR(IF(L105&gt;0,INDEX('Fac Dep Info'!C$2:D$1048576,(MATCH(I$2,'Fac Dep Info'!C$2:C$1048576,0)+L105-1),2),""),"")</f>
        <v/>
      </c>
    </row>
    <row r="106" spans="5:13" x14ac:dyDescent="0.25">
      <c r="E106"/>
      <c r="I106"/>
      <c r="L106" s="9" t="str">
        <f>IF(L105&lt;COUNTIF('Fac Dep Info'!C$3:C$1048576,I$2),(L105+1),"")</f>
        <v/>
      </c>
      <c r="M106" s="9" t="str">
        <f>IFERROR(IF(L106&gt;0,INDEX('Fac Dep Info'!C$2:D$1048576,(MATCH(I$2,'Fac Dep Info'!C$2:C$1048576,0)+L106-1),2),""),"")</f>
        <v/>
      </c>
    </row>
    <row r="107" spans="5:13" x14ac:dyDescent="0.25">
      <c r="E107"/>
      <c r="I107"/>
      <c r="L107" s="9" t="str">
        <f>IF(L106&lt;COUNTIF('Fac Dep Info'!C$3:C$1048576,I$2),(L106+1),"")</f>
        <v/>
      </c>
      <c r="M107" s="9" t="str">
        <f>IFERROR(IF(L107&gt;0,INDEX('Fac Dep Info'!C$2:D$1048576,(MATCH(I$2,'Fac Dep Info'!C$2:C$1048576,0)+L107-1),2),""),"")</f>
        <v/>
      </c>
    </row>
    <row r="108" spans="5:13" x14ac:dyDescent="0.25">
      <c r="E108"/>
      <c r="I108"/>
      <c r="L108" s="9" t="str">
        <f>IF(L107&lt;COUNTIF('Fac Dep Info'!C$3:C$1048576,I$2),(L107+1),"")</f>
        <v/>
      </c>
      <c r="M108" s="9" t="str">
        <f>IFERROR(IF(L108&gt;0,INDEX('Fac Dep Info'!C$2:D$1048576,(MATCH(I$2,'Fac Dep Info'!C$2:C$1048576,0)+L108-1),2),""),"")</f>
        <v/>
      </c>
    </row>
    <row r="109" spans="5:13" x14ac:dyDescent="0.25">
      <c r="E109"/>
      <c r="I109"/>
      <c r="L109" s="9" t="str">
        <f>IF(L108&lt;COUNTIF('Fac Dep Info'!C$3:C$1048576,I$2),(L108+1),"")</f>
        <v/>
      </c>
      <c r="M109" s="9" t="str">
        <f>IFERROR(IF(L109&gt;0,INDEX('Fac Dep Info'!C$2:D$1048576,(MATCH(I$2,'Fac Dep Info'!C$2:C$1048576,0)+L109-1),2),""),"")</f>
        <v/>
      </c>
    </row>
    <row r="110" spans="5:13" x14ac:dyDescent="0.25">
      <c r="E110"/>
      <c r="I110"/>
      <c r="L110" s="9" t="str">
        <f>IF(L109&lt;COUNTIF('Fac Dep Info'!C$3:C$1048576,I$2),(L109+1),"")</f>
        <v/>
      </c>
      <c r="M110" s="9" t="str">
        <f>IFERROR(IF(L110&gt;0,INDEX('Fac Dep Info'!C$2:D$1048576,(MATCH(I$2,'Fac Dep Info'!C$2:C$1048576,0)+L110-1),2),""),"")</f>
        <v/>
      </c>
    </row>
    <row r="111" spans="5:13" x14ac:dyDescent="0.25">
      <c r="E111"/>
      <c r="I111"/>
      <c r="L111" s="9" t="str">
        <f>IF(L110&lt;COUNTIF('Fac Dep Info'!C$3:C$1048576,I$2),(L110+1),"")</f>
        <v/>
      </c>
      <c r="M111" s="9" t="str">
        <f>IFERROR(IF(L111&gt;0,INDEX('Fac Dep Info'!C$2:D$1048576,(MATCH(I$2,'Fac Dep Info'!C$2:C$1048576,0)+L111-1),2),""),"")</f>
        <v/>
      </c>
    </row>
    <row r="112" spans="5:13" x14ac:dyDescent="0.25">
      <c r="E112"/>
      <c r="I112"/>
      <c r="L112" s="9" t="str">
        <f>IF(L111&lt;COUNTIF('Fac Dep Info'!C$3:C$1048576,I$2),(L111+1),"")</f>
        <v/>
      </c>
      <c r="M112" s="9" t="str">
        <f>IFERROR(IF(L112&gt;0,INDEX('Fac Dep Info'!C$2:D$1048576,(MATCH(I$2,'Fac Dep Info'!C$2:C$1048576,0)+L112-1),2),""),"")</f>
        <v/>
      </c>
    </row>
    <row r="113" spans="5:13" x14ac:dyDescent="0.25">
      <c r="E113"/>
      <c r="I113"/>
      <c r="L113" s="9" t="str">
        <f>IF(L112&lt;COUNTIF('Fac Dep Info'!C$3:C$1048576,I$2),(L112+1),"")</f>
        <v/>
      </c>
      <c r="M113" s="9" t="str">
        <f>IFERROR(IF(L113&gt;0,INDEX('Fac Dep Info'!C$2:D$1048576,(MATCH(I$2,'Fac Dep Info'!C$2:C$1048576,0)+L113-1),2),""),"")</f>
        <v/>
      </c>
    </row>
    <row r="114" spans="5:13" x14ac:dyDescent="0.25">
      <c r="E114"/>
      <c r="I114"/>
      <c r="L114" s="9" t="str">
        <f>IF(L113&lt;COUNTIF('Fac Dep Info'!C$3:C$1048576,I$2),(L113+1),"")</f>
        <v/>
      </c>
      <c r="M114" s="9" t="str">
        <f>IFERROR(IF(L114&gt;0,INDEX('Fac Dep Info'!C$2:D$1048576,(MATCH(I$2,'Fac Dep Info'!C$2:C$1048576,0)+L114-1),2),""),"")</f>
        <v/>
      </c>
    </row>
    <row r="115" spans="5:13" x14ac:dyDescent="0.25">
      <c r="E115"/>
      <c r="I115"/>
      <c r="L115" s="9" t="str">
        <f>IF(L114&lt;COUNTIF('Fac Dep Info'!C$3:C$1048576,I$2),(L114+1),"")</f>
        <v/>
      </c>
      <c r="M115" s="9" t="str">
        <f>IFERROR(IF(L115&gt;0,INDEX('Fac Dep Info'!C$2:D$1048576,(MATCH(I$2,'Fac Dep Info'!C$2:C$1048576,0)+L115-1),2),""),"")</f>
        <v/>
      </c>
    </row>
    <row r="116" spans="5:13" x14ac:dyDescent="0.25">
      <c r="E116"/>
      <c r="I116"/>
      <c r="L116" s="9" t="str">
        <f>IF(L115&lt;COUNTIF('Fac Dep Info'!C$3:C$1048576,I$2),(L115+1),"")</f>
        <v/>
      </c>
      <c r="M116" s="9" t="str">
        <f>IFERROR(IF(L116&gt;0,INDEX('Fac Dep Info'!C$2:D$1048576,(MATCH(I$2,'Fac Dep Info'!C$2:C$1048576,0)+L116-1),2),""),"")</f>
        <v/>
      </c>
    </row>
    <row r="117" spans="5:13" x14ac:dyDescent="0.25">
      <c r="E117"/>
      <c r="I117"/>
      <c r="L117" s="9" t="str">
        <f>IF(L116&lt;COUNTIF('Fac Dep Info'!C$3:C$1048576,I$2),(L116+1),"")</f>
        <v/>
      </c>
      <c r="M117" s="9" t="str">
        <f>IFERROR(IF(L117&gt;0,INDEX('Fac Dep Info'!C$2:D$1048576,(MATCH(I$2,'Fac Dep Info'!C$2:C$1048576,0)+L117-1),2),""),"")</f>
        <v/>
      </c>
    </row>
    <row r="118" spans="5:13" x14ac:dyDescent="0.25">
      <c r="E118"/>
      <c r="I118"/>
      <c r="L118" s="9" t="str">
        <f>IF(L117&lt;COUNTIF('Fac Dep Info'!C$3:C$1048576,I$2),(L117+1),"")</f>
        <v/>
      </c>
      <c r="M118" s="9" t="str">
        <f>IFERROR(IF(L118&gt;0,INDEX('Fac Dep Info'!C$2:D$1048576,(MATCH(I$2,'Fac Dep Info'!C$2:C$1048576,0)+L118-1),2),""),"")</f>
        <v/>
      </c>
    </row>
    <row r="119" spans="5:13" x14ac:dyDescent="0.25">
      <c r="E119"/>
      <c r="I119"/>
      <c r="L119" s="9" t="str">
        <f>IF(L118&lt;COUNTIF('Fac Dep Info'!C$3:C$1048576,I$2),(L118+1),"")</f>
        <v/>
      </c>
      <c r="M119" s="9" t="str">
        <f>IFERROR(IF(L119&gt;0,INDEX('Fac Dep Info'!C$2:D$1048576,(MATCH(I$2,'Fac Dep Info'!C$2:C$1048576,0)+L119-1),2),""),"")</f>
        <v/>
      </c>
    </row>
    <row r="120" spans="5:13" x14ac:dyDescent="0.25">
      <c r="E120"/>
      <c r="I120"/>
      <c r="L120" s="9" t="str">
        <f>IF(L119&lt;COUNTIF('Fac Dep Info'!C$3:C$1048576,I$2),(L119+1),"")</f>
        <v/>
      </c>
      <c r="M120" s="9" t="str">
        <f>IFERROR(IF(L120&gt;0,INDEX('Fac Dep Info'!C$2:D$1048576,(MATCH(I$2,'Fac Dep Info'!C$2:C$1048576,0)+L120-1),2),""),"")</f>
        <v/>
      </c>
    </row>
    <row r="121" spans="5:13" x14ac:dyDescent="0.25">
      <c r="E121"/>
      <c r="I121"/>
      <c r="L121" s="9" t="str">
        <f>IF(L120&lt;COUNTIF('Fac Dep Info'!C$3:C$1048576,I$2),(L120+1),"")</f>
        <v/>
      </c>
      <c r="M121" s="9" t="str">
        <f>IFERROR(IF(L121&gt;0,INDEX('Fac Dep Info'!C$2:D$1048576,(MATCH(I$2,'Fac Dep Info'!C$2:C$1048576,0)+L121-1),2),""),"")</f>
        <v/>
      </c>
    </row>
    <row r="122" spans="5:13" x14ac:dyDescent="0.25">
      <c r="E122"/>
      <c r="I122"/>
      <c r="L122" s="9" t="str">
        <f>IF(L121&lt;COUNTIF('Fac Dep Info'!C$3:C$1048576,I$2),(L121+1),"")</f>
        <v/>
      </c>
      <c r="M122" s="9" t="str">
        <f>IFERROR(IF(L122&gt;0,INDEX('Fac Dep Info'!C$2:D$1048576,(MATCH(I$2,'Fac Dep Info'!C$2:C$1048576,0)+L122-1),2),""),"")</f>
        <v/>
      </c>
    </row>
    <row r="123" spans="5:13" x14ac:dyDescent="0.25">
      <c r="E123"/>
      <c r="I123"/>
      <c r="L123" s="9" t="str">
        <f>IF(L122&lt;COUNTIF('Fac Dep Info'!C$3:C$1048576,I$2),(L122+1),"")</f>
        <v/>
      </c>
      <c r="M123" s="9" t="str">
        <f>IFERROR(IF(L123&gt;0,INDEX('Fac Dep Info'!C$2:D$1048576,(MATCH(I$2,'Fac Dep Info'!C$2:C$1048576,0)+L123-1),2),""),"")</f>
        <v/>
      </c>
    </row>
    <row r="124" spans="5:13" x14ac:dyDescent="0.25">
      <c r="E124"/>
      <c r="I124"/>
      <c r="L124" s="9" t="str">
        <f>IF(L123&lt;COUNTIF('Fac Dep Info'!C$3:C$1048576,I$2),(L123+1),"")</f>
        <v/>
      </c>
      <c r="M124" s="9" t="str">
        <f>IFERROR(IF(L124&gt;0,INDEX('Fac Dep Info'!C$2:D$1048576,(MATCH(I$2,'Fac Dep Info'!C$2:C$1048576,0)+L124-1),2),""),"")</f>
        <v/>
      </c>
    </row>
    <row r="125" spans="5:13" x14ac:dyDescent="0.25">
      <c r="E125"/>
      <c r="I125"/>
      <c r="L125" s="9" t="str">
        <f>IF(L124&lt;COUNTIF('Fac Dep Info'!C$3:C$1048576,I$2),(L124+1),"")</f>
        <v/>
      </c>
      <c r="M125" s="9" t="str">
        <f>IFERROR(IF(L125&gt;0,INDEX('Fac Dep Info'!C$2:D$1048576,(MATCH(I$2,'Fac Dep Info'!C$2:C$1048576,0)+L125-1),2),""),"")</f>
        <v/>
      </c>
    </row>
    <row r="126" spans="5:13" x14ac:dyDescent="0.25">
      <c r="E126"/>
      <c r="I126"/>
      <c r="L126" s="9" t="str">
        <f>IF(L125&lt;COUNTIF('Fac Dep Info'!C$3:C$1048576,I$2),(L125+1),"")</f>
        <v/>
      </c>
      <c r="M126" s="9" t="str">
        <f>IFERROR(IF(L126&gt;0,INDEX('Fac Dep Info'!C$2:D$1048576,(MATCH(I$2,'Fac Dep Info'!C$2:C$1048576,0)+L126-1),2),""),"")</f>
        <v/>
      </c>
    </row>
    <row r="127" spans="5:13" x14ac:dyDescent="0.25">
      <c r="E127"/>
      <c r="I127"/>
      <c r="L127" s="9" t="str">
        <f>IF(L126&lt;COUNTIF('Fac Dep Info'!C$3:C$1048576,I$2),(L126+1),"")</f>
        <v/>
      </c>
      <c r="M127" s="9" t="str">
        <f>IFERROR(IF(L127&gt;0,INDEX('Fac Dep Info'!C$2:D$1048576,(MATCH(I$2,'Fac Dep Info'!C$2:C$1048576,0)+L127-1),2),""),"")</f>
        <v/>
      </c>
    </row>
    <row r="128" spans="5:13" x14ac:dyDescent="0.25">
      <c r="E128"/>
      <c r="I128"/>
      <c r="L128" s="9" t="str">
        <f>IF(L127&lt;COUNTIF('Fac Dep Info'!C$3:C$1048576,I$2),(L127+1),"")</f>
        <v/>
      </c>
      <c r="M128" s="9" t="str">
        <f>IFERROR(IF(L128&gt;0,INDEX('Fac Dep Info'!C$2:D$1048576,(MATCH(I$2,'Fac Dep Info'!C$2:C$1048576,0)+L128-1),2),""),"")</f>
        <v/>
      </c>
    </row>
    <row r="129" spans="5:13" x14ac:dyDescent="0.25">
      <c r="E129"/>
      <c r="I129"/>
      <c r="L129" s="9" t="str">
        <f>IF(L128&lt;COUNTIF('Fac Dep Info'!C$3:C$1048576,I$2),(L128+1),"")</f>
        <v/>
      </c>
      <c r="M129" s="9" t="str">
        <f>IFERROR(IF(L129&gt;0,INDEX('Fac Dep Info'!C$2:D$1048576,(MATCH(I$2,'Fac Dep Info'!C$2:C$1048576,0)+L129-1),2),""),"")</f>
        <v/>
      </c>
    </row>
    <row r="130" spans="5:13" x14ac:dyDescent="0.25">
      <c r="E130"/>
      <c r="I130"/>
      <c r="L130" s="9" t="str">
        <f>IF(L129&lt;COUNTIF('Fac Dep Info'!C$3:C$1048576,I$2),(L129+1),"")</f>
        <v/>
      </c>
      <c r="M130" s="9" t="str">
        <f>IFERROR(IF(L130&gt;0,INDEX('Fac Dep Info'!C$2:D$1048576,(MATCH(I$2,'Fac Dep Info'!C$2:C$1048576,0)+L130-1),2),""),"")</f>
        <v/>
      </c>
    </row>
    <row r="131" spans="5:13" x14ac:dyDescent="0.25">
      <c r="E131"/>
      <c r="I131"/>
      <c r="L131" s="9" t="str">
        <f>IF(L130&lt;COUNTIF('Fac Dep Info'!C$3:C$1048576,I$2),(L130+1),"")</f>
        <v/>
      </c>
      <c r="M131" s="9" t="str">
        <f>IFERROR(IF(L131&gt;0,INDEX('Fac Dep Info'!C$2:D$1048576,(MATCH(I$2,'Fac Dep Info'!C$2:C$1048576,0)+L131-1),2),""),"")</f>
        <v/>
      </c>
    </row>
    <row r="132" spans="5:13" x14ac:dyDescent="0.25">
      <c r="E132"/>
      <c r="I132"/>
      <c r="L132" s="9" t="str">
        <f>IF(L131&lt;COUNTIF('Fac Dep Info'!C$3:C$1048576,I$2),(L131+1),"")</f>
        <v/>
      </c>
      <c r="M132" s="9" t="str">
        <f>IFERROR(IF(L132&gt;0,INDEX('Fac Dep Info'!C$2:D$1048576,(MATCH(I$2,'Fac Dep Info'!C$2:C$1048576,0)+L132-1),2),""),"")</f>
        <v/>
      </c>
    </row>
    <row r="133" spans="5:13" x14ac:dyDescent="0.25">
      <c r="E133"/>
      <c r="I133"/>
      <c r="L133" s="9" t="str">
        <f>IF(L132&lt;COUNTIF('Fac Dep Info'!C$3:C$1048576,I$2),(L132+1),"")</f>
        <v/>
      </c>
      <c r="M133" s="9" t="str">
        <f>IFERROR(IF(L133&gt;0,INDEX('Fac Dep Info'!C$2:D$1048576,(MATCH(I$2,'Fac Dep Info'!C$2:C$1048576,0)+L133-1),2),""),"")</f>
        <v/>
      </c>
    </row>
    <row r="134" spans="5:13" x14ac:dyDescent="0.25">
      <c r="E134"/>
      <c r="I134"/>
      <c r="L134" s="9" t="str">
        <f>IF(L133&lt;COUNTIF('Fac Dep Info'!C$3:C$1048576,I$2),(L133+1),"")</f>
        <v/>
      </c>
      <c r="M134" s="9" t="str">
        <f>IFERROR(IF(L134&gt;0,INDEX('Fac Dep Info'!C$2:D$1048576,(MATCH(I$2,'Fac Dep Info'!C$2:C$1048576,0)+L134-1),2),""),"")</f>
        <v/>
      </c>
    </row>
    <row r="135" spans="5:13" x14ac:dyDescent="0.25">
      <c r="E135"/>
      <c r="I135"/>
      <c r="L135" s="9" t="str">
        <f>IF(L134&lt;COUNTIF('Fac Dep Info'!C$3:C$1048576,I$2),(L134+1),"")</f>
        <v/>
      </c>
      <c r="M135" s="9" t="str">
        <f>IFERROR(IF(L135&gt;0,INDEX('Fac Dep Info'!C$2:D$1048576,(MATCH(I$2,'Fac Dep Info'!C$2:C$1048576,0)+L135-1),2),""),"")</f>
        <v/>
      </c>
    </row>
    <row r="136" spans="5:13" x14ac:dyDescent="0.25">
      <c r="E136"/>
      <c r="I136"/>
      <c r="L136" s="9" t="str">
        <f>IF(L135&lt;COUNTIF('Fac Dep Info'!C$3:C$1048576,I$2),(L135+1),"")</f>
        <v/>
      </c>
      <c r="M136" s="9" t="str">
        <f>IFERROR(IF(L136&gt;0,INDEX('Fac Dep Info'!C$2:D$1048576,(MATCH(I$2,'Fac Dep Info'!C$2:C$1048576,0)+L136-1),2),""),"")</f>
        <v/>
      </c>
    </row>
    <row r="137" spans="5:13" x14ac:dyDescent="0.25">
      <c r="E137"/>
      <c r="I137"/>
      <c r="L137" s="9" t="str">
        <f>IF(L136&lt;COUNTIF('Fac Dep Info'!C$3:C$1048576,I$2),(L136+1),"")</f>
        <v/>
      </c>
      <c r="M137" s="9" t="str">
        <f>IFERROR(IF(L137&gt;0,INDEX('Fac Dep Info'!C$2:D$1048576,(MATCH(I$2,'Fac Dep Info'!C$2:C$1048576,0)+L137-1),2),""),"")</f>
        <v/>
      </c>
    </row>
    <row r="138" spans="5:13" x14ac:dyDescent="0.25">
      <c r="E138"/>
      <c r="I138"/>
      <c r="L138" s="9" t="str">
        <f>IF(L137&lt;COUNTIF('Fac Dep Info'!C$3:C$1048576,I$2),(L137+1),"")</f>
        <v/>
      </c>
      <c r="M138" s="9" t="str">
        <f>IFERROR(IF(L138&gt;0,INDEX('Fac Dep Info'!C$2:D$1048576,(MATCH(I$2,'Fac Dep Info'!C$2:C$1048576,0)+L138-1),2),""),"")</f>
        <v/>
      </c>
    </row>
    <row r="139" spans="5:13" x14ac:dyDescent="0.25">
      <c r="E139"/>
      <c r="I139"/>
      <c r="L139" s="9" t="str">
        <f>IF(L138&lt;COUNTIF('Fac Dep Info'!C$3:C$1048576,I$2),(L138+1),"")</f>
        <v/>
      </c>
      <c r="M139" s="9" t="str">
        <f>IFERROR(IF(L139&gt;0,INDEX('Fac Dep Info'!C$2:D$1048576,(MATCH(I$2,'Fac Dep Info'!C$2:C$1048576,0)+L139-1),2),""),"")</f>
        <v/>
      </c>
    </row>
    <row r="140" spans="5:13" x14ac:dyDescent="0.25">
      <c r="E140"/>
      <c r="I140"/>
      <c r="L140" s="9" t="str">
        <f>IF(L139&lt;COUNTIF('Fac Dep Info'!C$3:C$1048576,I$2),(L139+1),"")</f>
        <v/>
      </c>
      <c r="M140" s="9" t="str">
        <f>IFERROR(IF(L140&gt;0,INDEX('Fac Dep Info'!C$2:D$1048576,(MATCH(I$2,'Fac Dep Info'!C$2:C$1048576,0)+L140-1),2),""),"")</f>
        <v/>
      </c>
    </row>
    <row r="141" spans="5:13" x14ac:dyDescent="0.25">
      <c r="E141"/>
      <c r="I141"/>
      <c r="L141" s="9" t="str">
        <f>IF(L140&lt;COUNTIF('Fac Dep Info'!C$3:C$1048576,I$2),(L140+1),"")</f>
        <v/>
      </c>
      <c r="M141" s="9" t="str">
        <f>IFERROR(IF(L141&gt;0,INDEX('Fac Dep Info'!C$2:D$1048576,(MATCH(I$2,'Fac Dep Info'!C$2:C$1048576,0)+L141-1),2),""),"")</f>
        <v/>
      </c>
    </row>
    <row r="142" spans="5:13" x14ac:dyDescent="0.25">
      <c r="E142"/>
      <c r="I142"/>
      <c r="L142" s="9" t="str">
        <f>IF(L141&lt;COUNTIF('Fac Dep Info'!C$3:C$1048576,I$2),(L141+1),"")</f>
        <v/>
      </c>
      <c r="M142" s="9" t="str">
        <f>IFERROR(IF(L142&gt;0,INDEX('Fac Dep Info'!C$2:D$1048576,(MATCH(I$2,'Fac Dep Info'!C$2:C$1048576,0)+L142-1),2),""),"")</f>
        <v/>
      </c>
    </row>
    <row r="143" spans="5:13" x14ac:dyDescent="0.25">
      <c r="E143"/>
      <c r="I143"/>
      <c r="L143" s="9" t="str">
        <f>IF(L142&lt;COUNTIF('Fac Dep Info'!C$3:C$1048576,I$2),(L142+1),"")</f>
        <v/>
      </c>
      <c r="M143" s="9" t="str">
        <f>IFERROR(IF(L143&gt;0,INDEX('Fac Dep Info'!C$2:D$1048576,(MATCH(I$2,'Fac Dep Info'!C$2:C$1048576,0)+L143-1),2),""),"")</f>
        <v/>
      </c>
    </row>
    <row r="144" spans="5:13" x14ac:dyDescent="0.25">
      <c r="E144"/>
      <c r="I144"/>
      <c r="L144" s="9" t="str">
        <f>IF(L143&lt;COUNTIF('Fac Dep Info'!C$3:C$1048576,I$2),(L143+1),"")</f>
        <v/>
      </c>
      <c r="M144" s="9" t="str">
        <f>IFERROR(IF(L144&gt;0,INDEX('Fac Dep Info'!C$2:D$1048576,(MATCH(I$2,'Fac Dep Info'!C$2:C$1048576,0)+L144-1),2),""),"")</f>
        <v/>
      </c>
    </row>
    <row r="145" spans="5:13" x14ac:dyDescent="0.25">
      <c r="E145"/>
      <c r="I145"/>
      <c r="L145" s="9" t="str">
        <f>IF(L144&lt;COUNTIF('Fac Dep Info'!C$3:C$1048576,I$2),(L144+1),"")</f>
        <v/>
      </c>
      <c r="M145" s="9" t="str">
        <f>IFERROR(IF(L145&gt;0,INDEX('Fac Dep Info'!C$2:D$1048576,(MATCH(I$2,'Fac Dep Info'!C$2:C$1048576,0)+L145-1),2),""),"")</f>
        <v/>
      </c>
    </row>
    <row r="146" spans="5:13" x14ac:dyDescent="0.25">
      <c r="E146"/>
      <c r="I146"/>
      <c r="L146" s="9" t="str">
        <f>IF(L145&lt;COUNTIF('Fac Dep Info'!C$3:C$1048576,I$2),(L145+1),"")</f>
        <v/>
      </c>
      <c r="M146" s="9" t="str">
        <f>IFERROR(IF(L146&gt;0,INDEX('Fac Dep Info'!C$2:D$1048576,(MATCH(I$2,'Fac Dep Info'!C$2:C$1048576,0)+L146-1),2),""),"")</f>
        <v/>
      </c>
    </row>
    <row r="147" spans="5:13" x14ac:dyDescent="0.25">
      <c r="E147"/>
      <c r="I147"/>
      <c r="L147" s="9" t="str">
        <f>IF(L146&lt;COUNTIF('Fac Dep Info'!C$3:C$1048576,I$2),(L146+1),"")</f>
        <v/>
      </c>
      <c r="M147" s="9" t="str">
        <f>IFERROR(IF(L147&gt;0,INDEX('Fac Dep Info'!C$2:D$1048576,(MATCH(I$2,'Fac Dep Info'!C$2:C$1048576,0)+L147-1),2),""),"")</f>
        <v/>
      </c>
    </row>
    <row r="148" spans="5:13" x14ac:dyDescent="0.25">
      <c r="E148"/>
      <c r="I148"/>
      <c r="L148" s="9" t="str">
        <f>IF(L147&lt;COUNTIF('Fac Dep Info'!C$3:C$1048576,I$2),(L147+1),"")</f>
        <v/>
      </c>
      <c r="M148" s="9" t="str">
        <f>IFERROR(IF(L148&gt;0,INDEX('Fac Dep Info'!C$2:D$1048576,(MATCH(I$2,'Fac Dep Info'!C$2:C$1048576,0)+L148-1),2),""),"")</f>
        <v/>
      </c>
    </row>
    <row r="149" spans="5:13" x14ac:dyDescent="0.25">
      <c r="E149"/>
      <c r="I149"/>
      <c r="L149" s="9" t="str">
        <f>IF(L148&lt;COUNTIF('Fac Dep Info'!C$3:C$1048576,I$2),(L148+1),"")</f>
        <v/>
      </c>
      <c r="M149" s="9" t="str">
        <f>IFERROR(IF(L149&gt;0,INDEX('Fac Dep Info'!C$2:D$1048576,(MATCH(I$2,'Fac Dep Info'!C$2:C$1048576,0)+L149-1),2),""),"")</f>
        <v/>
      </c>
    </row>
    <row r="150" spans="5:13" x14ac:dyDescent="0.25">
      <c r="E150"/>
      <c r="I150"/>
      <c r="L150" s="9" t="str">
        <f>IF(L149&lt;COUNTIF('Fac Dep Info'!C$3:C$1048576,I$2),(L149+1),"")</f>
        <v/>
      </c>
      <c r="M150" s="9" t="str">
        <f>IFERROR(IF(L150&gt;0,INDEX('Fac Dep Info'!C$2:D$1048576,(MATCH(I$2,'Fac Dep Info'!C$2:C$1048576,0)+L150-1),2),""),"")</f>
        <v/>
      </c>
    </row>
    <row r="151" spans="5:13" x14ac:dyDescent="0.25">
      <c r="E151"/>
      <c r="I151"/>
      <c r="L151" s="9" t="str">
        <f>IF(L150&lt;COUNTIF('Fac Dep Info'!C$3:C$1048576,I$2),(L150+1),"")</f>
        <v/>
      </c>
      <c r="M151" s="9" t="str">
        <f>IFERROR(IF(L151&gt;0,INDEX('Fac Dep Info'!C$2:D$1048576,(MATCH(I$2,'Fac Dep Info'!C$2:C$1048576,0)+L151-1),2),""),"")</f>
        <v/>
      </c>
    </row>
    <row r="152" spans="5:13" x14ac:dyDescent="0.25">
      <c r="E152"/>
      <c r="I152"/>
      <c r="L152" s="9" t="str">
        <f>IF(L151&lt;COUNTIF('Fac Dep Info'!C$3:C$1048576,I$2),(L151+1),"")</f>
        <v/>
      </c>
      <c r="M152" s="9" t="str">
        <f>IFERROR(IF(L152&gt;0,INDEX('Fac Dep Info'!C$2:D$1048576,(MATCH(I$2,'Fac Dep Info'!C$2:C$1048576,0)+L152-1),2),""),"")</f>
        <v/>
      </c>
    </row>
    <row r="153" spans="5:13" x14ac:dyDescent="0.25">
      <c r="E153"/>
      <c r="I153"/>
      <c r="L153" s="9" t="str">
        <f>IF(L152&lt;COUNTIF('Fac Dep Info'!C$3:C$1048576,I$2),(L152+1),"")</f>
        <v/>
      </c>
      <c r="M153" s="9" t="str">
        <f>IFERROR(IF(L153&gt;0,INDEX('Fac Dep Info'!C$2:D$1048576,(MATCH(I$2,'Fac Dep Info'!C$2:C$1048576,0)+L153-1),2),""),"")</f>
        <v/>
      </c>
    </row>
    <row r="154" spans="5:13" x14ac:dyDescent="0.25">
      <c r="E154"/>
      <c r="I154"/>
      <c r="L154" s="9" t="str">
        <f>IF(L153&lt;COUNTIF('Fac Dep Info'!C$3:C$1048576,I$2),(L153+1),"")</f>
        <v/>
      </c>
      <c r="M154" s="9" t="str">
        <f>IFERROR(IF(L154&gt;0,INDEX('Fac Dep Info'!C$2:D$1048576,(MATCH(I$2,'Fac Dep Info'!C$2:C$1048576,0)+L154-1),2),""),"")</f>
        <v/>
      </c>
    </row>
    <row r="155" spans="5:13" x14ac:dyDescent="0.25">
      <c r="E155"/>
      <c r="I155"/>
      <c r="L155" s="9" t="str">
        <f>IF(L154&lt;COUNTIF('Fac Dep Info'!C$3:C$1048576,I$2),(L154+1),"")</f>
        <v/>
      </c>
      <c r="M155" s="9" t="str">
        <f>IFERROR(IF(L155&gt;0,INDEX('Fac Dep Info'!C$2:D$1048576,(MATCH(I$2,'Fac Dep Info'!C$2:C$1048576,0)+L155-1),2),""),"")</f>
        <v/>
      </c>
    </row>
    <row r="156" spans="5:13" x14ac:dyDescent="0.25">
      <c r="E156"/>
      <c r="I156"/>
      <c r="L156" s="9" t="str">
        <f>IF(L155&lt;COUNTIF('Fac Dep Info'!C$3:C$1048576,I$2),(L155+1),"")</f>
        <v/>
      </c>
      <c r="M156" s="9" t="str">
        <f>IFERROR(IF(L156&gt;0,INDEX('Fac Dep Info'!C$2:D$1048576,(MATCH(I$2,'Fac Dep Info'!C$2:C$1048576,0)+L156-1),2),""),"")</f>
        <v/>
      </c>
    </row>
    <row r="157" spans="5:13" x14ac:dyDescent="0.25">
      <c r="E157"/>
      <c r="I157"/>
      <c r="L157" s="9" t="str">
        <f>IF(L156&lt;COUNTIF('Fac Dep Info'!C$3:C$1048576,I$2),(L156+1),"")</f>
        <v/>
      </c>
      <c r="M157" s="9" t="str">
        <f>IFERROR(IF(L157&gt;0,INDEX('Fac Dep Info'!C$2:D$1048576,(MATCH(I$2,'Fac Dep Info'!C$2:C$1048576,0)+L157-1),2),""),"")</f>
        <v/>
      </c>
    </row>
    <row r="158" spans="5:13" x14ac:dyDescent="0.25">
      <c r="E158"/>
      <c r="I158"/>
      <c r="L158" s="9" t="str">
        <f>IF(L157&lt;COUNTIF('Fac Dep Info'!C$3:C$1048576,I$2),(L157+1),"")</f>
        <v/>
      </c>
      <c r="M158" s="9" t="str">
        <f>IFERROR(IF(L158&gt;0,INDEX('Fac Dep Info'!C$2:D$1048576,(MATCH(I$2,'Fac Dep Info'!C$2:C$1048576,0)+L158-1),2),""),"")</f>
        <v/>
      </c>
    </row>
    <row r="159" spans="5:13" x14ac:dyDescent="0.25">
      <c r="E159"/>
      <c r="I159"/>
      <c r="L159" s="9" t="str">
        <f>IF(L158&lt;COUNTIF('Fac Dep Info'!C$3:C$1048576,I$2),(L158+1),"")</f>
        <v/>
      </c>
      <c r="M159" s="9" t="str">
        <f>IFERROR(IF(L159&gt;0,INDEX('Fac Dep Info'!C$2:D$1048576,(MATCH(I$2,'Fac Dep Info'!C$2:C$1048576,0)+L159-1),2),""),"")</f>
        <v/>
      </c>
    </row>
    <row r="160" spans="5:13" x14ac:dyDescent="0.25">
      <c r="E160"/>
      <c r="I160"/>
      <c r="L160" s="9" t="str">
        <f>IF(L159&lt;COUNTIF('Fac Dep Info'!C$3:C$1048576,I$2),(L159+1),"")</f>
        <v/>
      </c>
      <c r="M160" s="9" t="str">
        <f>IFERROR(IF(L160&gt;0,INDEX('Fac Dep Info'!C$2:D$1048576,(MATCH(I$2,'Fac Dep Info'!C$2:C$1048576,0)+L160-1),2),""),"")</f>
        <v/>
      </c>
    </row>
    <row r="161" spans="5:9" x14ac:dyDescent="0.25">
      <c r="E161"/>
      <c r="I161"/>
    </row>
    <row r="162" spans="5:9" x14ac:dyDescent="0.25">
      <c r="E162"/>
      <c r="I162"/>
    </row>
    <row r="163" spans="5:9" x14ac:dyDescent="0.25">
      <c r="E163"/>
      <c r="I163"/>
    </row>
    <row r="164" spans="5:9" x14ac:dyDescent="0.25">
      <c r="E164"/>
      <c r="I164"/>
    </row>
    <row r="165" spans="5:9" x14ac:dyDescent="0.25">
      <c r="E165"/>
      <c r="I165"/>
    </row>
    <row r="166" spans="5:9" x14ac:dyDescent="0.25">
      <c r="E166"/>
      <c r="I166"/>
    </row>
    <row r="167" spans="5:9" x14ac:dyDescent="0.25">
      <c r="E167"/>
      <c r="I167"/>
    </row>
    <row r="168" spans="5:9" x14ac:dyDescent="0.25">
      <c r="E168"/>
      <c r="I168"/>
    </row>
    <row r="169" spans="5:9" x14ac:dyDescent="0.25">
      <c r="E169"/>
      <c r="I169"/>
    </row>
    <row r="170" spans="5:9" x14ac:dyDescent="0.25">
      <c r="E170"/>
      <c r="I170"/>
    </row>
    <row r="171" spans="5:9" x14ac:dyDescent="0.25">
      <c r="E171"/>
      <c r="I171"/>
    </row>
    <row r="172" spans="5:9" x14ac:dyDescent="0.25">
      <c r="E172"/>
      <c r="I172"/>
    </row>
    <row r="173" spans="5:9" x14ac:dyDescent="0.25">
      <c r="E173"/>
      <c r="I173"/>
    </row>
    <row r="174" spans="5:9" x14ac:dyDescent="0.25">
      <c r="E174"/>
      <c r="I174"/>
    </row>
    <row r="175" spans="5:9" x14ac:dyDescent="0.25">
      <c r="E175"/>
      <c r="I175"/>
    </row>
    <row r="176" spans="5:9" x14ac:dyDescent="0.25">
      <c r="E176"/>
      <c r="I176"/>
    </row>
    <row r="177" spans="5:9" x14ac:dyDescent="0.25">
      <c r="E177"/>
      <c r="I177"/>
    </row>
    <row r="178" spans="5:9" x14ac:dyDescent="0.25">
      <c r="E178"/>
      <c r="I178"/>
    </row>
    <row r="179" spans="5:9" x14ac:dyDescent="0.25">
      <c r="E179"/>
      <c r="I179"/>
    </row>
    <row r="180" spans="5:9" x14ac:dyDescent="0.25">
      <c r="E180"/>
      <c r="I180"/>
    </row>
    <row r="181" spans="5:9" x14ac:dyDescent="0.25">
      <c r="E181"/>
      <c r="I181"/>
    </row>
    <row r="182" spans="5:9" x14ac:dyDescent="0.25">
      <c r="E182"/>
      <c r="I182"/>
    </row>
    <row r="183" spans="5:9" x14ac:dyDescent="0.25">
      <c r="E183"/>
      <c r="I183"/>
    </row>
    <row r="184" spans="5:9" x14ac:dyDescent="0.25">
      <c r="E184"/>
      <c r="I184"/>
    </row>
    <row r="185" spans="5:9" x14ac:dyDescent="0.25">
      <c r="E185"/>
      <c r="I185"/>
    </row>
    <row r="186" spans="5:9" x14ac:dyDescent="0.25">
      <c r="E186"/>
      <c r="I186"/>
    </row>
    <row r="187" spans="5:9" x14ac:dyDescent="0.25">
      <c r="E187"/>
      <c r="I187"/>
    </row>
    <row r="188" spans="5:9" x14ac:dyDescent="0.25">
      <c r="E188"/>
      <c r="I188"/>
    </row>
    <row r="189" spans="5:9" x14ac:dyDescent="0.25">
      <c r="E189"/>
      <c r="I189"/>
    </row>
    <row r="190" spans="5:9" x14ac:dyDescent="0.25">
      <c r="E190"/>
      <c r="I190"/>
    </row>
    <row r="191" spans="5:9" x14ac:dyDescent="0.25">
      <c r="E191"/>
      <c r="I191"/>
    </row>
    <row r="192" spans="5:9" x14ac:dyDescent="0.25">
      <c r="E192"/>
      <c r="I192"/>
    </row>
    <row r="193" spans="5:9" x14ac:dyDescent="0.25">
      <c r="E193"/>
      <c r="I193"/>
    </row>
    <row r="194" spans="5:9" x14ac:dyDescent="0.25">
      <c r="E194"/>
      <c r="I194"/>
    </row>
    <row r="195" spans="5:9" x14ac:dyDescent="0.25">
      <c r="E195"/>
      <c r="I195"/>
    </row>
    <row r="196" spans="5:9" x14ac:dyDescent="0.25">
      <c r="E196"/>
      <c r="I196"/>
    </row>
    <row r="197" spans="5:9" x14ac:dyDescent="0.25">
      <c r="E197"/>
      <c r="I197"/>
    </row>
    <row r="198" spans="5:9" x14ac:dyDescent="0.25">
      <c r="E198"/>
      <c r="I198"/>
    </row>
    <row r="199" spans="5:9" x14ac:dyDescent="0.25">
      <c r="E199"/>
      <c r="I199"/>
    </row>
    <row r="200" spans="5:9" x14ac:dyDescent="0.25">
      <c r="E200"/>
      <c r="I200"/>
    </row>
    <row r="201" spans="5:9" x14ac:dyDescent="0.25">
      <c r="E201"/>
      <c r="I201"/>
    </row>
    <row r="202" spans="5:9" x14ac:dyDescent="0.25">
      <c r="E202"/>
      <c r="I202"/>
    </row>
    <row r="203" spans="5:9" x14ac:dyDescent="0.25">
      <c r="E203"/>
      <c r="I203"/>
    </row>
    <row r="204" spans="5:9" x14ac:dyDescent="0.25">
      <c r="E204"/>
      <c r="I204"/>
    </row>
    <row r="205" spans="5:9" x14ac:dyDescent="0.25">
      <c r="E205"/>
      <c r="I205"/>
    </row>
    <row r="206" spans="5:9" x14ac:dyDescent="0.25">
      <c r="E206"/>
      <c r="I206"/>
    </row>
    <row r="207" spans="5:9" x14ac:dyDescent="0.25">
      <c r="E207"/>
      <c r="I207"/>
    </row>
    <row r="208" spans="5:9" x14ac:dyDescent="0.25">
      <c r="E208"/>
      <c r="I208"/>
    </row>
    <row r="209" spans="5:9" x14ac:dyDescent="0.25">
      <c r="E209"/>
      <c r="I209"/>
    </row>
    <row r="210" spans="5:9" x14ac:dyDescent="0.25">
      <c r="E210"/>
      <c r="I210"/>
    </row>
    <row r="211" spans="5:9" x14ac:dyDescent="0.25">
      <c r="E211"/>
      <c r="I211"/>
    </row>
    <row r="212" spans="5:9" x14ac:dyDescent="0.25">
      <c r="E212"/>
      <c r="I212"/>
    </row>
    <row r="213" spans="5:9" x14ac:dyDescent="0.25">
      <c r="E213"/>
      <c r="I213"/>
    </row>
    <row r="214" spans="5:9" x14ac:dyDescent="0.25">
      <c r="E214"/>
      <c r="I214"/>
    </row>
    <row r="215" spans="5:9" x14ac:dyDescent="0.25">
      <c r="E215"/>
      <c r="I215"/>
    </row>
    <row r="216" spans="5:9" x14ac:dyDescent="0.25">
      <c r="E216"/>
      <c r="I216"/>
    </row>
    <row r="217" spans="5:9" x14ac:dyDescent="0.25">
      <c r="E217"/>
      <c r="I217"/>
    </row>
    <row r="218" spans="5:9" x14ac:dyDescent="0.25">
      <c r="E218"/>
      <c r="I218"/>
    </row>
    <row r="219" spans="5:9" x14ac:dyDescent="0.25">
      <c r="E219"/>
      <c r="I219"/>
    </row>
    <row r="220" spans="5:9" x14ac:dyDescent="0.25">
      <c r="E220"/>
      <c r="I220"/>
    </row>
    <row r="221" spans="5:9" x14ac:dyDescent="0.25">
      <c r="E221"/>
      <c r="I221"/>
    </row>
    <row r="222" spans="5:9" x14ac:dyDescent="0.25">
      <c r="E222"/>
      <c r="I222"/>
    </row>
    <row r="223" spans="5:9" x14ac:dyDescent="0.25">
      <c r="E223"/>
      <c r="I223"/>
    </row>
    <row r="224" spans="5:9" x14ac:dyDescent="0.25">
      <c r="E224"/>
      <c r="I224"/>
    </row>
    <row r="225" spans="5:9" x14ac:dyDescent="0.25">
      <c r="E225"/>
      <c r="I225"/>
    </row>
    <row r="226" spans="5:9" x14ac:dyDescent="0.25">
      <c r="E226"/>
      <c r="I226"/>
    </row>
    <row r="227" spans="5:9" x14ac:dyDescent="0.25">
      <c r="E227"/>
      <c r="I227"/>
    </row>
    <row r="228" spans="5:9" x14ac:dyDescent="0.25">
      <c r="E228"/>
      <c r="I228"/>
    </row>
    <row r="229" spans="5:9" x14ac:dyDescent="0.25">
      <c r="E229"/>
      <c r="I229"/>
    </row>
    <row r="230" spans="5:9" x14ac:dyDescent="0.25">
      <c r="E230"/>
      <c r="I230"/>
    </row>
    <row r="231" spans="5:9" x14ac:dyDescent="0.25">
      <c r="E231"/>
      <c r="I231"/>
    </row>
    <row r="232" spans="5:9" x14ac:dyDescent="0.25">
      <c r="E232"/>
      <c r="I232"/>
    </row>
    <row r="233" spans="5:9" x14ac:dyDescent="0.25">
      <c r="E233"/>
      <c r="I233"/>
    </row>
    <row r="234" spans="5:9" x14ac:dyDescent="0.25">
      <c r="E234"/>
      <c r="I234"/>
    </row>
    <row r="235" spans="5:9" x14ac:dyDescent="0.25">
      <c r="E235"/>
    </row>
    <row r="236" spans="5:9" x14ac:dyDescent="0.25">
      <c r="E236"/>
    </row>
    <row r="237" spans="5:9" x14ac:dyDescent="0.25">
      <c r="E237"/>
    </row>
    <row r="238" spans="5:9" x14ac:dyDescent="0.25">
      <c r="E238"/>
    </row>
    <row r="239" spans="5:9" x14ac:dyDescent="0.25">
      <c r="E239"/>
    </row>
    <row r="240" spans="5:9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</sheetData>
  <dataValidations count="2">
    <dataValidation type="list" allowBlank="1" showInputMessage="1" showErrorMessage="1" sqref="I2" xr:uid="{BA44A35B-CAE5-4C4A-AB4F-2B941E84F901}">
      <formula1>$B$3:$B$100</formula1>
    </dataValidation>
    <dataValidation type="list" allowBlank="1" showInputMessage="1" showErrorMessage="1" sqref="I3" xr:uid="{665B3444-155C-4418-A630-BCD69613135C}">
      <formula1>$M$3:$M$1048576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PRN</vt:lpstr>
      <vt:lpstr>PRN Analysis</vt:lpstr>
      <vt:lpstr>Procurement</vt:lpstr>
      <vt:lpstr>Quotation NO Generator</vt:lpstr>
      <vt:lpstr>QUOTATION</vt:lpstr>
      <vt:lpstr>Bidder Info</vt:lpstr>
      <vt:lpstr>TEC MEM</vt:lpstr>
      <vt:lpstr>BID EVA</vt:lpstr>
      <vt:lpstr>BID EVA SUMMARY</vt:lpstr>
      <vt:lpstr>Faculty Dep Info</vt:lpstr>
      <vt:lpstr>Fac Dep Info</vt:lpstr>
      <vt:lpstr>Procurement Analysis P-M-Q-1</vt:lpstr>
      <vt:lpstr>Procurement Analysis P-M-Q</vt:lpstr>
      <vt:lpstr>Procurement Status</vt:lpstr>
      <vt:lpstr>Procurement Analysis F-D</vt:lpstr>
      <vt:lpstr>BIDDER</vt:lpstr>
      <vt:lpstr>QUOTATION!Extract</vt:lpstr>
      <vt:lpstr>'Faculty Dep Info'!FACULTY</vt:lpstr>
      <vt:lpstr>'Faculty Dep Info'!FDC</vt:lpstr>
      <vt:lpstr>SUPLIST</vt:lpstr>
      <vt:lpstr>TEC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Hp</cp:lastModifiedBy>
  <dcterms:created xsi:type="dcterms:W3CDTF">2022-01-14T01:28:21Z</dcterms:created>
  <dcterms:modified xsi:type="dcterms:W3CDTF">2023-05-11T05:23:11Z</dcterms:modified>
</cp:coreProperties>
</file>