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c_t\Downloads\"/>
    </mc:Choice>
  </mc:AlternateContent>
  <bookViews>
    <workbookView xWindow="0" yWindow="0" windowWidth="23040" windowHeight="8796" activeTab="1"/>
  </bookViews>
  <sheets>
    <sheet name="Data" sheetId="1" r:id="rId1"/>
    <sheet name="Tabl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3" i="1"/>
  <c r="G3" i="1"/>
  <c r="G35" i="1" l="1"/>
  <c r="G36" i="1"/>
  <c r="G37" i="1"/>
  <c r="G38" i="1"/>
  <c r="G39" i="1"/>
  <c r="G40" i="1"/>
  <c r="G41" i="1"/>
  <c r="G42" i="1"/>
  <c r="G43" i="1"/>
  <c r="G4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F3" i="1"/>
  <c r="C3" i="1"/>
  <c r="C4" i="1"/>
  <c r="C5" i="1"/>
  <c r="C6" i="1"/>
  <c r="C7" i="1"/>
  <c r="C8" i="1"/>
  <c r="C9" i="1"/>
  <c r="C10" i="1"/>
  <c r="C11" i="1"/>
  <c r="C12" i="1"/>
  <c r="C13" i="1"/>
  <c r="B3" i="1"/>
  <c r="B4" i="1"/>
  <c r="E4" i="1" s="1"/>
  <c r="B5" i="1"/>
  <c r="D5" i="1" s="1"/>
  <c r="B6" i="1"/>
  <c r="D6" i="1" s="1"/>
  <c r="B7" i="1"/>
  <c r="B8" i="1"/>
  <c r="E8" i="1" s="1"/>
  <c r="B9" i="1"/>
  <c r="D9" i="1" s="1"/>
  <c r="B10" i="1"/>
  <c r="D10" i="1" s="1"/>
  <c r="B11" i="1"/>
  <c r="B12" i="1"/>
  <c r="E12" i="1" s="1"/>
  <c r="B13" i="1"/>
  <c r="D13" i="1" s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14" i="1"/>
  <c r="K4" i="1"/>
  <c r="E15" i="1" s="1"/>
  <c r="B42" i="1" l="1"/>
  <c r="D42" i="1" s="1"/>
  <c r="D12" i="1"/>
  <c r="D8" i="1"/>
  <c r="D4" i="1"/>
  <c r="E11" i="1"/>
  <c r="F11" i="1" s="1"/>
  <c r="E7" i="1"/>
  <c r="E3" i="1"/>
  <c r="D11" i="1"/>
  <c r="D7" i="1"/>
  <c r="D3" i="1"/>
  <c r="E10" i="1"/>
  <c r="E6" i="1"/>
  <c r="E13" i="1"/>
  <c r="F13" i="1" s="1"/>
  <c r="E9" i="1"/>
  <c r="E5" i="1"/>
  <c r="D23" i="1"/>
  <c r="D32" i="1"/>
  <c r="D18" i="1"/>
  <c r="B34" i="1"/>
  <c r="D34" i="1" s="1"/>
  <c r="D30" i="1"/>
  <c r="D26" i="1"/>
  <c r="D22" i="1"/>
  <c r="D29" i="1"/>
  <c r="D25" i="1"/>
  <c r="D17" i="1"/>
  <c r="D33" i="1"/>
  <c r="B38" i="1"/>
  <c r="D38" i="1" s="1"/>
  <c r="D14" i="1"/>
  <c r="B37" i="1"/>
  <c r="D37" i="1" s="1"/>
  <c r="D27" i="1"/>
  <c r="D20" i="1"/>
  <c r="B44" i="1"/>
  <c r="D44" i="1" s="1"/>
  <c r="B40" i="1"/>
  <c r="D40" i="1" s="1"/>
  <c r="B36" i="1"/>
  <c r="D36" i="1" s="1"/>
  <c r="D28" i="1"/>
  <c r="D19" i="1"/>
  <c r="D31" i="1"/>
  <c r="D21" i="1"/>
  <c r="B41" i="1"/>
  <c r="D41" i="1" s="1"/>
  <c r="D24" i="1"/>
  <c r="D16" i="1"/>
  <c r="D15" i="1"/>
  <c r="B43" i="1"/>
  <c r="D43" i="1" s="1"/>
  <c r="B39" i="1"/>
  <c r="D39" i="1" s="1"/>
  <c r="B35" i="1"/>
  <c r="D35" i="1" s="1"/>
  <c r="E33" i="1"/>
  <c r="F33" i="1" s="1"/>
  <c r="E29" i="1"/>
  <c r="E24" i="1"/>
  <c r="E14" i="1"/>
  <c r="E26" i="1"/>
  <c r="E32" i="1"/>
  <c r="F32" i="1" s="1"/>
  <c r="E28" i="1"/>
  <c r="E23" i="1"/>
  <c r="E30" i="1"/>
  <c r="F30" i="1" s="1"/>
  <c r="E31" i="1"/>
  <c r="E27" i="1"/>
  <c r="E18" i="1"/>
  <c r="F29" i="1"/>
  <c r="E22" i="1"/>
  <c r="E20" i="1"/>
  <c r="F20" i="1" s="1"/>
  <c r="E34" i="1"/>
  <c r="F34" i="1" s="1"/>
  <c r="E25" i="1"/>
  <c r="E21" i="1"/>
  <c r="E17" i="1"/>
  <c r="F17" i="1" s="1"/>
  <c r="E41" i="1"/>
  <c r="F41" i="1" s="1"/>
  <c r="E44" i="1"/>
  <c r="E36" i="1"/>
  <c r="F36" i="1" s="1"/>
  <c r="E19" i="1"/>
  <c r="E39" i="1"/>
  <c r="F39" i="1" s="1"/>
  <c r="E16" i="1"/>
  <c r="F6" i="1" l="1"/>
  <c r="F4" i="1"/>
  <c r="F5" i="1"/>
  <c r="F10" i="1"/>
  <c r="F8" i="1"/>
  <c r="E42" i="1"/>
  <c r="F42" i="1" s="1"/>
  <c r="F9" i="1"/>
  <c r="F7" i="1"/>
  <c r="F12" i="1"/>
  <c r="E38" i="1"/>
  <c r="F38" i="1" s="1"/>
  <c r="E37" i="1"/>
  <c r="F37" i="1" s="1"/>
  <c r="E35" i="1"/>
  <c r="F35" i="1" s="1"/>
  <c r="E40" i="1"/>
  <c r="F40" i="1" s="1"/>
  <c r="E43" i="1"/>
  <c r="F43" i="1" s="1"/>
  <c r="F18" i="1"/>
  <c r="F23" i="1"/>
  <c r="F26" i="1"/>
  <c r="F16" i="1"/>
  <c r="F19" i="1"/>
  <c r="F25" i="1"/>
  <c r="F22" i="1"/>
  <c r="F28" i="1"/>
  <c r="F15" i="1"/>
  <c r="F31" i="1"/>
  <c r="F14" i="1"/>
  <c r="F44" i="1"/>
  <c r="F21" i="1"/>
  <c r="F27" i="1"/>
  <c r="F24" i="1"/>
</calcChain>
</file>

<file path=xl/sharedStrings.xml><?xml version="1.0" encoding="utf-8"?>
<sst xmlns="http://schemas.openxmlformats.org/spreadsheetml/2006/main" count="17" uniqueCount="17">
  <si>
    <t>Normalized Output</t>
  </si>
  <si>
    <t>RPM</t>
  </si>
  <si>
    <t>ADC Input</t>
  </si>
  <si>
    <t>Shifted Input</t>
  </si>
  <si>
    <t>MAX RPM</t>
  </si>
  <si>
    <t>Pedal Signal Voltage [V]</t>
  </si>
  <si>
    <t>Percentage Pressed [%]</t>
  </si>
  <si>
    <t>EXPECT MIN ADC IN</t>
  </si>
  <si>
    <t>EXPECT MAX ADC IN</t>
  </si>
  <si>
    <t>Table 1: Parameters for Pedal</t>
  </si>
  <si>
    <t>Table 2: Pedal Motor RPM Characteristics</t>
  </si>
  <si>
    <t>CURVE FACTOR</t>
  </si>
  <si>
    <t>ADC SCALING FACTOR</t>
  </si>
  <si>
    <t>MAX CURRENT [A]</t>
  </si>
  <si>
    <t>Current</t>
  </si>
  <si>
    <t>MAX DUTY</t>
  </si>
  <si>
    <t>Duty 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</si>
</sst>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0" fillId="0" borderId="1" xfId="0" applyFont="1" applyBorder="1"/>
    <xf numFmtId="0" fontId="0" fillId="0" borderId="1" xfId="0" applyBorder="1"/>
    <xf numFmtId="164" fontId="0" fillId="0" borderId="1" xfId="0" applyNumberFormat="1" applyBorder="1"/>
    <xf numFmtId="10" fontId="1" fillId="0" borderId="1" xfId="0" applyNumberFormat="1" applyFont="1" applyBorder="1"/>
    <xf numFmtId="10" fontId="0" fillId="0" borderId="1" xfId="0" applyNumberFormat="1" applyBorder="1"/>
    <xf numFmtId="10" fontId="0" fillId="0" borderId="0" xfId="0" applyNumberFormat="1"/>
    <xf numFmtId="2" fontId="0" fillId="0" borderId="1" xfId="0" applyNumberFormat="1" applyBorder="1"/>
    <xf numFmtId="0" fontId="1" fillId="0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Electrical RPM vs</a:t>
            </a:r>
            <a:r>
              <a:rPr lang="en-US" b="1" baseline="0"/>
              <a:t>. Pedal 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Data!$D$14:$D$44</c:f>
              <c:numCache>
                <c:formatCode>0.00%</c:formatCode>
                <c:ptCount val="3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xVal>
          <c:yVal>
            <c:numRef>
              <c:f>Data!$F$14:$F$44</c:f>
              <c:numCache>
                <c:formatCode>0.00</c:formatCode>
                <c:ptCount val="31"/>
                <c:pt idx="0">
                  <c:v>0</c:v>
                </c:pt>
                <c:pt idx="1">
                  <c:v>89.619129517921394</c:v>
                </c:pt>
                <c:pt idx="2">
                  <c:v>194.56697668518319</c:v>
                </c:pt>
                <c:pt idx="3">
                  <c:v>317.46541013672015</c:v>
                </c:pt>
                <c:pt idx="4">
                  <c:v>461.38475057606871</c:v>
                </c:pt>
                <c:pt idx="5">
                  <c:v>629.92047532690401</c:v>
                </c:pt>
                <c:pt idx="6">
                  <c:v>827.28304265509223</c:v>
                </c:pt>
                <c:pt idx="7">
                  <c:v>1058.4030799051206</c:v>
                </c:pt>
                <c:pt idx="8">
                  <c:v>1329.0545633225906</c:v>
                </c:pt>
                <c:pt idx="9">
                  <c:v>1645.9990669133026</c:v>
                </c:pt>
                <c:pt idx="10">
                  <c:v>2017.1546840484827</c:v>
                </c:pt>
                <c:pt idx="11">
                  <c:v>2451.7938419147085</c:v>
                </c:pt>
                <c:pt idx="12">
                  <c:v>2960.7749507250801</c:v>
                </c:pt>
                <c:pt idx="13">
                  <c:v>3556.8136748880138</c:v>
                </c:pt>
                <c:pt idx="14">
                  <c:v>4254.8006031889881</c:v>
                </c:pt>
                <c:pt idx="15">
                  <c:v>5072.173254207969</c:v>
                </c:pt>
                <c:pt idx="16">
                  <c:v>6029.3517106298877</c:v>
                </c:pt>
                <c:pt idx="17">
                  <c:v>7150.248765719839</c:v>
                </c:pt>
                <c:pt idx="18">
                  <c:v>8462.8673267413451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10000</c:v>
                </c:pt>
                <c:pt idx="30">
                  <c:v>10000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71488"/>
        <c:axId val="781764416"/>
      </c:scatterChart>
      <c:valAx>
        <c:axId val="7817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Percentage</a:t>
                </a:r>
                <a:r>
                  <a:rPr lang="en-US" b="1" i="1" baseline="0"/>
                  <a:t> Pedal Pressed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4416"/>
        <c:crosses val="autoZero"/>
        <c:crossBetween val="midCat"/>
      </c:valAx>
      <c:valAx>
        <c:axId val="781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Electrical</a:t>
                </a:r>
                <a:r>
                  <a:rPr lang="en-US" b="1" i="1" baseline="0"/>
                  <a:t> RPM</a:t>
                </a:r>
                <a:endParaRPr lang="en-US" b="1" i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7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 vs</a:t>
            </a:r>
            <a:r>
              <a:rPr lang="en-US" b="1" baseline="0"/>
              <a:t>. Pedal 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Data!$D$14:$D$44</c:f>
              <c:numCache>
                <c:formatCode>0.00%</c:formatCode>
                <c:ptCount val="3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xVal>
          <c:yVal>
            <c:numRef>
              <c:f>Data!$G$14:$G$44</c:f>
              <c:numCache>
                <c:formatCode>0.00</c:formatCode>
                <c:ptCount val="31"/>
                <c:pt idx="0">
                  <c:v>0</c:v>
                </c:pt>
                <c:pt idx="1">
                  <c:v>0.26885738855376418</c:v>
                </c:pt>
                <c:pt idx="2">
                  <c:v>0.58370093005554957</c:v>
                </c:pt>
                <c:pt idx="3">
                  <c:v>0.95239623041016053</c:v>
                </c:pt>
                <c:pt idx="4">
                  <c:v>1.3841542517282062</c:v>
                </c:pt>
                <c:pt idx="5">
                  <c:v>1.8897614259807121</c:v>
                </c:pt>
                <c:pt idx="6">
                  <c:v>2.481849127965277</c:v>
                </c:pt>
                <c:pt idx="7">
                  <c:v>3.175209239715362</c:v>
                </c:pt>
                <c:pt idx="8">
                  <c:v>3.9871636899677716</c:v>
                </c:pt>
                <c:pt idx="9">
                  <c:v>4.9379972007399076</c:v>
                </c:pt>
                <c:pt idx="10">
                  <c:v>6.0514640521454481</c:v>
                </c:pt>
                <c:pt idx="11">
                  <c:v>7.3553815257441251</c:v>
                </c:pt>
                <c:pt idx="12">
                  <c:v>8.8823248521752411</c:v>
                </c:pt>
                <c:pt idx="13">
                  <c:v>10.67044102466404</c:v>
                </c:pt>
                <c:pt idx="14">
                  <c:v>12.764401809566964</c:v>
                </c:pt>
                <c:pt idx="15">
                  <c:v>15.216519762623907</c:v>
                </c:pt>
                <c:pt idx="16">
                  <c:v>18.088055131889664</c:v>
                </c:pt>
                <c:pt idx="17">
                  <c:v>21.450746297159515</c:v>
                </c:pt>
                <c:pt idx="18">
                  <c:v>25.388601980224038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762240"/>
        <c:axId val="781765504"/>
      </c:scatterChart>
      <c:valAx>
        <c:axId val="781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Percentage</a:t>
                </a:r>
                <a:r>
                  <a:rPr lang="en-US" b="1" i="1" baseline="0"/>
                  <a:t> Pedal Pressed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5504"/>
        <c:crosses val="autoZero"/>
        <c:crossBetween val="midCat"/>
      </c:valAx>
      <c:valAx>
        <c:axId val="78176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Current [A]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7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Duty Cycle vs</a:t>
            </a:r>
            <a:r>
              <a:rPr lang="en-US" b="1" baseline="0"/>
              <a:t>. Pedal Pressed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Data!$D$14:$D$44</c:f>
              <c:numCache>
                <c:formatCode>0.00%</c:formatCode>
                <c:ptCount val="31"/>
                <c:pt idx="0">
                  <c:v>0</c:v>
                </c:pt>
                <c:pt idx="1">
                  <c:v>5.2631578947368418E-2</c:v>
                </c:pt>
                <c:pt idx="2">
                  <c:v>0.10526315789473684</c:v>
                </c:pt>
                <c:pt idx="3">
                  <c:v>0.15789473684210525</c:v>
                </c:pt>
                <c:pt idx="4">
                  <c:v>0.21052631578947367</c:v>
                </c:pt>
                <c:pt idx="5">
                  <c:v>0.26315789473684209</c:v>
                </c:pt>
                <c:pt idx="6">
                  <c:v>0.31578947368421051</c:v>
                </c:pt>
                <c:pt idx="7">
                  <c:v>0.36842105263157893</c:v>
                </c:pt>
                <c:pt idx="8">
                  <c:v>0.42105263157894735</c:v>
                </c:pt>
                <c:pt idx="9">
                  <c:v>0.47368421052631576</c:v>
                </c:pt>
                <c:pt idx="10">
                  <c:v>0.52631578947368418</c:v>
                </c:pt>
                <c:pt idx="11">
                  <c:v>0.57894736842105265</c:v>
                </c:pt>
                <c:pt idx="12">
                  <c:v>0.63157894736842102</c:v>
                </c:pt>
                <c:pt idx="13">
                  <c:v>0.68421052631578949</c:v>
                </c:pt>
                <c:pt idx="14">
                  <c:v>0.73684210526315785</c:v>
                </c:pt>
                <c:pt idx="15">
                  <c:v>0.78947368421052633</c:v>
                </c:pt>
                <c:pt idx="16">
                  <c:v>0.84210526315789469</c:v>
                </c:pt>
                <c:pt idx="17">
                  <c:v>0.89473684210526316</c:v>
                </c:pt>
                <c:pt idx="18">
                  <c:v>0.94736842105263153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xVal>
          <c:yVal>
            <c:numRef>
              <c:f>Data!$G$14:$G$44</c:f>
              <c:numCache>
                <c:formatCode>0.00</c:formatCode>
                <c:ptCount val="31"/>
                <c:pt idx="0">
                  <c:v>0</c:v>
                </c:pt>
                <c:pt idx="1">
                  <c:v>0.26885738855376418</c:v>
                </c:pt>
                <c:pt idx="2">
                  <c:v>0.58370093005554957</c:v>
                </c:pt>
                <c:pt idx="3">
                  <c:v>0.95239623041016053</c:v>
                </c:pt>
                <c:pt idx="4">
                  <c:v>1.3841542517282062</c:v>
                </c:pt>
                <c:pt idx="5">
                  <c:v>1.8897614259807121</c:v>
                </c:pt>
                <c:pt idx="6">
                  <c:v>2.481849127965277</c:v>
                </c:pt>
                <c:pt idx="7">
                  <c:v>3.175209239715362</c:v>
                </c:pt>
                <c:pt idx="8">
                  <c:v>3.9871636899677716</c:v>
                </c:pt>
                <c:pt idx="9">
                  <c:v>4.9379972007399076</c:v>
                </c:pt>
                <c:pt idx="10">
                  <c:v>6.0514640521454481</c:v>
                </c:pt>
                <c:pt idx="11">
                  <c:v>7.3553815257441251</c:v>
                </c:pt>
                <c:pt idx="12">
                  <c:v>8.8823248521752411</c:v>
                </c:pt>
                <c:pt idx="13">
                  <c:v>10.67044102466404</c:v>
                </c:pt>
                <c:pt idx="14">
                  <c:v>12.764401809566964</c:v>
                </c:pt>
                <c:pt idx="15">
                  <c:v>15.216519762623907</c:v>
                </c:pt>
                <c:pt idx="16">
                  <c:v>18.088055131889664</c:v>
                </c:pt>
                <c:pt idx="17">
                  <c:v>21.450746297159515</c:v>
                </c:pt>
                <c:pt idx="18">
                  <c:v>25.388601980224038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154512"/>
        <c:axId val="576155600"/>
      </c:scatterChart>
      <c:valAx>
        <c:axId val="57615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Percentage</a:t>
                </a:r>
                <a:r>
                  <a:rPr lang="en-US" b="1" i="1" baseline="0"/>
                  <a:t> Pedal Pressed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5600"/>
        <c:crosses val="autoZero"/>
        <c:crossBetween val="midCat"/>
      </c:valAx>
      <c:valAx>
        <c:axId val="5761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i="1"/>
                  <a:t>Duty Cycle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15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1</xdr:row>
      <xdr:rowOff>106680</xdr:rowOff>
    </xdr:from>
    <xdr:to>
      <xdr:col>9</xdr:col>
      <xdr:colOff>182880</xdr:colOff>
      <xdr:row>21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579120</xdr:colOff>
      <xdr:row>1</xdr:row>
      <xdr:rowOff>60960</xdr:rowOff>
    </xdr:from>
    <xdr:to>
      <xdr:col>18</xdr:col>
      <xdr:colOff>403860</xdr:colOff>
      <xdr:row>21</xdr:row>
      <xdr:rowOff>106680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274320</xdr:colOff>
      <xdr:row>25</xdr:row>
      <xdr:rowOff>121920</xdr:rowOff>
    </xdr:from>
    <xdr:to>
      <xdr:col>11</xdr:col>
      <xdr:colOff>99060</xdr:colOff>
      <xdr:row>45</xdr:row>
      <xdr:rowOff>167640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zoomScale="85" zoomScaleNormal="85" workbookViewId="0">
      <selection activeCell="J18" sqref="J18"/>
    </sheetView>
  </sheetViews>
  <sheetFormatPr defaultRowHeight="14.4" x14ac:dyDescent="0.3"/>
  <cols>
    <col min="1" max="1" width="9.88671875" bestFit="1" customWidth="1"/>
    <col min="2" max="2" width="12.6640625" bestFit="1" customWidth="1"/>
    <col min="3" max="3" width="22.44140625" bestFit="1" customWidth="1"/>
    <col min="4" max="4" width="21.88671875" style="7" customWidth="1"/>
    <col min="5" max="5" width="18.44140625" bestFit="1" customWidth="1"/>
    <col min="6" max="6" width="11.109375" customWidth="1"/>
    <col min="8" max="8" width="20.33203125" bestFit="1" customWidth="1"/>
    <col min="9" max="9" width="11.5546875" customWidth="1"/>
    <col min="10" max="10" width="20.33203125" bestFit="1" customWidth="1"/>
  </cols>
  <sheetData>
    <row r="1" spans="1:11" x14ac:dyDescent="0.3">
      <c r="A1" s="10" t="s">
        <v>10</v>
      </c>
      <c r="B1" s="10"/>
      <c r="C1" s="10"/>
      <c r="D1" s="10"/>
      <c r="E1" s="10"/>
      <c r="F1" s="10"/>
      <c r="G1" s="10"/>
      <c r="H1" s="10"/>
      <c r="J1" s="11" t="s">
        <v>9</v>
      </c>
      <c r="K1" s="11"/>
    </row>
    <row r="2" spans="1:11" x14ac:dyDescent="0.3">
      <c r="A2" s="1" t="s">
        <v>2</v>
      </c>
      <c r="B2" s="1" t="s">
        <v>3</v>
      </c>
      <c r="C2" s="1" t="s">
        <v>5</v>
      </c>
      <c r="D2" s="5" t="s">
        <v>6</v>
      </c>
      <c r="E2" s="1" t="s">
        <v>0</v>
      </c>
      <c r="F2" s="1" t="s">
        <v>1</v>
      </c>
      <c r="G2" s="9" t="s">
        <v>14</v>
      </c>
      <c r="H2" s="9" t="s">
        <v>16</v>
      </c>
      <c r="J2" s="1" t="s">
        <v>8</v>
      </c>
      <c r="K2" s="2">
        <v>3000</v>
      </c>
    </row>
    <row r="3" spans="1:11" x14ac:dyDescent="0.3">
      <c r="A3" s="3">
        <v>0</v>
      </c>
      <c r="B3" s="3">
        <f t="shared" ref="B3:B14" si="0">IF(A3&lt;1100,0,IF(A3&lt;=$K$2,A3-$A$14,$K$4))</f>
        <v>0</v>
      </c>
      <c r="C3" s="4">
        <f t="shared" ref="C3:C13" si="1">(A3/4095)*3.3</f>
        <v>0</v>
      </c>
      <c r="D3" s="6">
        <f t="shared" ref="D3:D44" si="2">B3/$K$4</f>
        <v>0</v>
      </c>
      <c r="E3" s="8">
        <f t="shared" ref="E3:E44" si="3">EXP($K$5*B3/$K$4)-1</f>
        <v>0</v>
      </c>
      <c r="F3" s="8">
        <f t="shared" ref="F3:F44" si="4">(E3/$E$33)*$K$6</f>
        <v>0</v>
      </c>
      <c r="G3" s="8">
        <f>(E3/$E$33)*$K$7</f>
        <v>0</v>
      </c>
      <c r="H3" s="8">
        <f>(E3/$E$33)*$K$8</f>
        <v>0</v>
      </c>
      <c r="J3" s="1" t="s">
        <v>7</v>
      </c>
      <c r="K3" s="2">
        <v>1100</v>
      </c>
    </row>
    <row r="4" spans="1:11" x14ac:dyDescent="0.3">
      <c r="A4" s="3">
        <v>100</v>
      </c>
      <c r="B4" s="3">
        <f t="shared" si="0"/>
        <v>0</v>
      </c>
      <c r="C4" s="4">
        <f t="shared" si="1"/>
        <v>8.0586080586080577E-2</v>
      </c>
      <c r="D4" s="6">
        <f t="shared" si="2"/>
        <v>0</v>
      </c>
      <c r="E4" s="8">
        <f t="shared" si="3"/>
        <v>0</v>
      </c>
      <c r="F4" s="8">
        <f t="shared" si="4"/>
        <v>0</v>
      </c>
      <c r="G4" s="8">
        <f t="shared" ref="G4:G44" si="5">(E4/$E$33)*$K$7</f>
        <v>0</v>
      </c>
      <c r="H4" s="8">
        <f t="shared" ref="H4:H44" si="6">(E4/$E$33)*$K$8</f>
        <v>0</v>
      </c>
      <c r="J4" s="1" t="s">
        <v>12</v>
      </c>
      <c r="K4" s="2">
        <f>K2-K3</f>
        <v>1900</v>
      </c>
    </row>
    <row r="5" spans="1:11" x14ac:dyDescent="0.3">
      <c r="A5" s="3">
        <v>200</v>
      </c>
      <c r="B5" s="3">
        <f t="shared" si="0"/>
        <v>0</v>
      </c>
      <c r="C5" s="4">
        <f t="shared" si="1"/>
        <v>0.16117216117216115</v>
      </c>
      <c r="D5" s="6">
        <f t="shared" si="2"/>
        <v>0</v>
      </c>
      <c r="E5" s="8">
        <f t="shared" si="3"/>
        <v>0</v>
      </c>
      <c r="F5" s="8">
        <f t="shared" si="4"/>
        <v>0</v>
      </c>
      <c r="G5" s="8">
        <f t="shared" si="5"/>
        <v>0</v>
      </c>
      <c r="H5" s="8">
        <f t="shared" si="6"/>
        <v>0</v>
      </c>
      <c r="J5" s="1" t="s">
        <v>11</v>
      </c>
      <c r="K5" s="2">
        <v>3</v>
      </c>
    </row>
    <row r="6" spans="1:11" x14ac:dyDescent="0.3">
      <c r="A6" s="3">
        <v>300</v>
      </c>
      <c r="B6" s="3">
        <f t="shared" si="0"/>
        <v>0</v>
      </c>
      <c r="C6" s="4">
        <f t="shared" si="1"/>
        <v>0.24175824175824176</v>
      </c>
      <c r="D6" s="6">
        <f t="shared" si="2"/>
        <v>0</v>
      </c>
      <c r="E6" s="8">
        <f t="shared" si="3"/>
        <v>0</v>
      </c>
      <c r="F6" s="8">
        <f t="shared" si="4"/>
        <v>0</v>
      </c>
      <c r="G6" s="8">
        <f t="shared" si="5"/>
        <v>0</v>
      </c>
      <c r="H6" s="8">
        <f t="shared" si="6"/>
        <v>0</v>
      </c>
      <c r="J6" s="1" t="s">
        <v>4</v>
      </c>
      <c r="K6" s="2">
        <v>10000</v>
      </c>
    </row>
    <row r="7" spans="1:11" x14ac:dyDescent="0.3">
      <c r="A7" s="3">
        <v>400</v>
      </c>
      <c r="B7" s="3">
        <f t="shared" si="0"/>
        <v>0</v>
      </c>
      <c r="C7" s="4">
        <f t="shared" si="1"/>
        <v>0.32234432234432231</v>
      </c>
      <c r="D7" s="6">
        <f t="shared" si="2"/>
        <v>0</v>
      </c>
      <c r="E7" s="8">
        <f t="shared" si="3"/>
        <v>0</v>
      </c>
      <c r="F7" s="8">
        <f t="shared" si="4"/>
        <v>0</v>
      </c>
      <c r="G7" s="8">
        <f t="shared" si="5"/>
        <v>0</v>
      </c>
      <c r="H7" s="8">
        <f t="shared" si="6"/>
        <v>0</v>
      </c>
      <c r="J7" s="9" t="s">
        <v>13</v>
      </c>
      <c r="K7" s="3">
        <v>30</v>
      </c>
    </row>
    <row r="8" spans="1:11" x14ac:dyDescent="0.3">
      <c r="A8" s="3">
        <v>500</v>
      </c>
      <c r="B8" s="3">
        <f t="shared" si="0"/>
        <v>0</v>
      </c>
      <c r="C8" s="4">
        <f t="shared" si="1"/>
        <v>0.40293040293040289</v>
      </c>
      <c r="D8" s="6">
        <f t="shared" si="2"/>
        <v>0</v>
      </c>
      <c r="E8" s="8">
        <f t="shared" si="3"/>
        <v>0</v>
      </c>
      <c r="F8" s="8">
        <f t="shared" si="4"/>
        <v>0</v>
      </c>
      <c r="G8" s="8">
        <f t="shared" si="5"/>
        <v>0</v>
      </c>
      <c r="H8" s="8">
        <f t="shared" si="6"/>
        <v>0</v>
      </c>
      <c r="J8" s="9" t="s">
        <v>15</v>
      </c>
      <c r="K8" s="12">
        <v>80</v>
      </c>
    </row>
    <row r="9" spans="1:11" x14ac:dyDescent="0.3">
      <c r="A9" s="3">
        <v>600</v>
      </c>
      <c r="B9" s="3">
        <f t="shared" si="0"/>
        <v>0</v>
      </c>
      <c r="C9" s="4">
        <f t="shared" si="1"/>
        <v>0.48351648351648352</v>
      </c>
      <c r="D9" s="6">
        <f t="shared" si="2"/>
        <v>0</v>
      </c>
      <c r="E9" s="8">
        <f t="shared" si="3"/>
        <v>0</v>
      </c>
      <c r="F9" s="8">
        <f t="shared" si="4"/>
        <v>0</v>
      </c>
      <c r="G9" s="8">
        <f t="shared" si="5"/>
        <v>0</v>
      </c>
      <c r="H9" s="8">
        <f t="shared" si="6"/>
        <v>0</v>
      </c>
    </row>
    <row r="10" spans="1:11" x14ac:dyDescent="0.3">
      <c r="A10" s="3">
        <v>700</v>
      </c>
      <c r="B10" s="3">
        <f t="shared" si="0"/>
        <v>0</v>
      </c>
      <c r="C10" s="4">
        <f t="shared" si="1"/>
        <v>0.5641025641025641</v>
      </c>
      <c r="D10" s="6">
        <f t="shared" si="2"/>
        <v>0</v>
      </c>
      <c r="E10" s="8">
        <f t="shared" si="3"/>
        <v>0</v>
      </c>
      <c r="F10" s="8">
        <f t="shared" si="4"/>
        <v>0</v>
      </c>
      <c r="G10" s="8">
        <f t="shared" si="5"/>
        <v>0</v>
      </c>
      <c r="H10" s="8">
        <f t="shared" si="6"/>
        <v>0</v>
      </c>
    </row>
    <row r="11" spans="1:11" x14ac:dyDescent="0.3">
      <c r="A11" s="3">
        <v>800</v>
      </c>
      <c r="B11" s="3">
        <f t="shared" si="0"/>
        <v>0</v>
      </c>
      <c r="C11" s="4">
        <f t="shared" si="1"/>
        <v>0.64468864468864462</v>
      </c>
      <c r="D11" s="6">
        <f t="shared" si="2"/>
        <v>0</v>
      </c>
      <c r="E11" s="8">
        <f t="shared" si="3"/>
        <v>0</v>
      </c>
      <c r="F11" s="8">
        <f t="shared" si="4"/>
        <v>0</v>
      </c>
      <c r="G11" s="8">
        <f t="shared" si="5"/>
        <v>0</v>
      </c>
      <c r="H11" s="8">
        <f t="shared" si="6"/>
        <v>0</v>
      </c>
    </row>
    <row r="12" spans="1:11" x14ac:dyDescent="0.3">
      <c r="A12" s="3">
        <v>900</v>
      </c>
      <c r="B12" s="3">
        <f t="shared" si="0"/>
        <v>0</v>
      </c>
      <c r="C12" s="4">
        <f t="shared" si="1"/>
        <v>0.72527472527472525</v>
      </c>
      <c r="D12" s="6">
        <f t="shared" si="2"/>
        <v>0</v>
      </c>
      <c r="E12" s="8">
        <f t="shared" si="3"/>
        <v>0</v>
      </c>
      <c r="F12" s="8">
        <f t="shared" si="4"/>
        <v>0</v>
      </c>
      <c r="G12" s="8">
        <f t="shared" si="5"/>
        <v>0</v>
      </c>
      <c r="H12" s="8">
        <f t="shared" si="6"/>
        <v>0</v>
      </c>
    </row>
    <row r="13" spans="1:11" x14ac:dyDescent="0.3">
      <c r="A13" s="3">
        <v>1000</v>
      </c>
      <c r="B13" s="3">
        <f t="shared" si="0"/>
        <v>0</v>
      </c>
      <c r="C13" s="4">
        <f t="shared" si="1"/>
        <v>0.80586080586080577</v>
      </c>
      <c r="D13" s="6">
        <f t="shared" si="2"/>
        <v>0</v>
      </c>
      <c r="E13" s="8">
        <f t="shared" si="3"/>
        <v>0</v>
      </c>
      <c r="F13" s="8">
        <f t="shared" si="4"/>
        <v>0</v>
      </c>
      <c r="G13" s="8">
        <f t="shared" si="5"/>
        <v>0</v>
      </c>
      <c r="H13" s="8">
        <f t="shared" si="6"/>
        <v>0</v>
      </c>
    </row>
    <row r="14" spans="1:11" x14ac:dyDescent="0.3">
      <c r="A14" s="3">
        <v>1100</v>
      </c>
      <c r="B14" s="3">
        <f t="shared" si="0"/>
        <v>0</v>
      </c>
      <c r="C14" s="4">
        <f>(A14/4095)*3.3</f>
        <v>0.88644688644688641</v>
      </c>
      <c r="D14" s="6">
        <f t="shared" si="2"/>
        <v>0</v>
      </c>
      <c r="E14" s="8">
        <f t="shared" si="3"/>
        <v>0</v>
      </c>
      <c r="F14" s="8">
        <f t="shared" si="4"/>
        <v>0</v>
      </c>
      <c r="G14" s="8">
        <f t="shared" si="5"/>
        <v>0</v>
      </c>
      <c r="H14" s="8">
        <f t="shared" si="6"/>
        <v>0</v>
      </c>
    </row>
    <row r="15" spans="1:11" x14ac:dyDescent="0.3">
      <c r="A15" s="3">
        <v>1200</v>
      </c>
      <c r="B15" s="3">
        <f t="shared" ref="B15:B44" si="7">IF(A15&lt;=$K$2,A15-$A$14,$K$4)</f>
        <v>100</v>
      </c>
      <c r="C15" s="4">
        <f t="shared" ref="C15:C44" si="8">(A15/4095)*3.3</f>
        <v>0.96703296703296704</v>
      </c>
      <c r="D15" s="6">
        <f t="shared" si="2"/>
        <v>5.2631578947368418E-2</v>
      </c>
      <c r="E15" s="8">
        <f t="shared" si="3"/>
        <v>0.17104292054382264</v>
      </c>
      <c r="F15" s="8">
        <f t="shared" si="4"/>
        <v>89.619129517921394</v>
      </c>
      <c r="G15" s="8">
        <f t="shared" si="5"/>
        <v>0.26885738855376418</v>
      </c>
      <c r="H15" s="8">
        <f t="shared" si="6"/>
        <v>0.71695303614337114</v>
      </c>
    </row>
    <row r="16" spans="1:11" x14ac:dyDescent="0.3">
      <c r="A16" s="3">
        <v>1300</v>
      </c>
      <c r="B16" s="3">
        <f t="shared" si="7"/>
        <v>200</v>
      </c>
      <c r="C16" s="4">
        <f t="shared" si="8"/>
        <v>1.0476190476190474</v>
      </c>
      <c r="D16" s="6">
        <f t="shared" si="2"/>
        <v>0.10526315789473684</v>
      </c>
      <c r="E16" s="8">
        <f t="shared" si="3"/>
        <v>0.37134152175580581</v>
      </c>
      <c r="F16" s="8">
        <f t="shared" si="4"/>
        <v>194.56697668518319</v>
      </c>
      <c r="G16" s="8">
        <f t="shared" si="5"/>
        <v>0.58370093005554957</v>
      </c>
      <c r="H16" s="8">
        <f t="shared" si="6"/>
        <v>1.5565358134814655</v>
      </c>
    </row>
    <row r="17" spans="1:8" x14ac:dyDescent="0.3">
      <c r="A17" s="3">
        <v>1400</v>
      </c>
      <c r="B17" s="3">
        <f t="shared" si="7"/>
        <v>300</v>
      </c>
      <c r="C17" s="4">
        <f t="shared" si="8"/>
        <v>1.1282051282051282</v>
      </c>
      <c r="D17" s="6">
        <f t="shared" si="2"/>
        <v>0.15789473684210525</v>
      </c>
      <c r="E17" s="8">
        <f t="shared" si="3"/>
        <v>0.60589978069992889</v>
      </c>
      <c r="F17" s="8">
        <f t="shared" si="4"/>
        <v>317.46541013672015</v>
      </c>
      <c r="G17" s="8">
        <f t="shared" si="5"/>
        <v>0.95239623041016053</v>
      </c>
      <c r="H17" s="8">
        <f t="shared" si="6"/>
        <v>2.5397232810937616</v>
      </c>
    </row>
    <row r="18" spans="1:8" x14ac:dyDescent="0.3">
      <c r="A18" s="3">
        <v>1500</v>
      </c>
      <c r="B18" s="3">
        <f t="shared" si="7"/>
        <v>400</v>
      </c>
      <c r="C18" s="4">
        <f t="shared" si="8"/>
        <v>1.2087912087912087</v>
      </c>
      <c r="D18" s="6">
        <f t="shared" si="2"/>
        <v>0.21052631578947367</v>
      </c>
      <c r="E18" s="8">
        <f t="shared" si="3"/>
        <v>0.88057756929152919</v>
      </c>
      <c r="F18" s="8">
        <f t="shared" si="4"/>
        <v>461.38475057606871</v>
      </c>
      <c r="G18" s="8">
        <f t="shared" si="5"/>
        <v>1.3841542517282062</v>
      </c>
      <c r="H18" s="8">
        <f t="shared" si="6"/>
        <v>3.6910780046085496</v>
      </c>
    </row>
    <row r="19" spans="1:8" x14ac:dyDescent="0.3">
      <c r="A19" s="3">
        <v>1600</v>
      </c>
      <c r="B19" s="3">
        <f t="shared" si="7"/>
        <v>500</v>
      </c>
      <c r="C19" s="4">
        <f t="shared" si="8"/>
        <v>1.2893772893772892</v>
      </c>
      <c r="D19" s="6">
        <f t="shared" si="2"/>
        <v>0.26315789473684209</v>
      </c>
      <c r="E19" s="8">
        <f t="shared" si="3"/>
        <v>1.2022370490523553</v>
      </c>
      <c r="F19" s="8">
        <f t="shared" si="4"/>
        <v>629.92047532690401</v>
      </c>
      <c r="G19" s="8">
        <f t="shared" si="5"/>
        <v>1.8897614259807121</v>
      </c>
      <c r="H19" s="8">
        <f t="shared" si="6"/>
        <v>5.0393638026152319</v>
      </c>
    </row>
    <row r="20" spans="1:8" x14ac:dyDescent="0.3">
      <c r="A20" s="3">
        <v>1700</v>
      </c>
      <c r="B20" s="3">
        <f t="shared" si="7"/>
        <v>600</v>
      </c>
      <c r="C20" s="4">
        <f t="shared" si="8"/>
        <v>1.36996336996337</v>
      </c>
      <c r="D20" s="6">
        <f t="shared" si="2"/>
        <v>0.31578947368421051</v>
      </c>
      <c r="E20" s="8">
        <f t="shared" si="3"/>
        <v>1.5789141056520801</v>
      </c>
      <c r="F20" s="8">
        <f t="shared" si="4"/>
        <v>827.28304265509223</v>
      </c>
      <c r="G20" s="8">
        <f t="shared" si="5"/>
        <v>2.481849127965277</v>
      </c>
      <c r="H20" s="8">
        <f t="shared" si="6"/>
        <v>6.6182643412407387</v>
      </c>
    </row>
    <row r="21" spans="1:8" x14ac:dyDescent="0.3">
      <c r="A21" s="3">
        <v>1800</v>
      </c>
      <c r="B21" s="3">
        <f t="shared" si="7"/>
        <v>700</v>
      </c>
      <c r="C21" s="4">
        <f t="shared" si="8"/>
        <v>1.4505494505494505</v>
      </c>
      <c r="D21" s="6">
        <f t="shared" si="2"/>
        <v>0.36842105263157893</v>
      </c>
      <c r="E21" s="8">
        <f t="shared" si="3"/>
        <v>2.0200191061144728</v>
      </c>
      <c r="F21" s="8">
        <f t="shared" si="4"/>
        <v>1058.4030799051206</v>
      </c>
      <c r="G21" s="8">
        <f t="shared" si="5"/>
        <v>3.175209239715362</v>
      </c>
      <c r="H21" s="8">
        <f t="shared" si="6"/>
        <v>8.4672246392409658</v>
      </c>
    </row>
    <row r="22" spans="1:8" x14ac:dyDescent="0.3">
      <c r="A22" s="3">
        <v>1900</v>
      </c>
      <c r="B22" s="3">
        <f t="shared" si="7"/>
        <v>800</v>
      </c>
      <c r="C22" s="4">
        <f t="shared" si="8"/>
        <v>1.531135531135531</v>
      </c>
      <c r="D22" s="6">
        <f t="shared" si="2"/>
        <v>0.42105263157894735</v>
      </c>
      <c r="E22" s="8">
        <f t="shared" si="3"/>
        <v>2.5365719941224363</v>
      </c>
      <c r="F22" s="8">
        <f t="shared" si="4"/>
        <v>1329.0545633225906</v>
      </c>
      <c r="G22" s="8">
        <f t="shared" si="5"/>
        <v>3.9871636899677716</v>
      </c>
      <c r="H22" s="8">
        <f t="shared" si="6"/>
        <v>10.632436506580724</v>
      </c>
    </row>
    <row r="23" spans="1:8" x14ac:dyDescent="0.3">
      <c r="A23" s="3">
        <v>2000</v>
      </c>
      <c r="B23" s="3">
        <f t="shared" si="7"/>
        <v>900</v>
      </c>
      <c r="C23" s="4">
        <f t="shared" si="8"/>
        <v>1.6117216117216115</v>
      </c>
      <c r="D23" s="6">
        <f t="shared" si="2"/>
        <v>0.47368421052631576</v>
      </c>
      <c r="E23" s="8">
        <f t="shared" si="3"/>
        <v>3.1414775967106285</v>
      </c>
      <c r="F23" s="8">
        <f t="shared" si="4"/>
        <v>1645.9990669133026</v>
      </c>
      <c r="G23" s="8">
        <f t="shared" si="5"/>
        <v>4.9379972007399076</v>
      </c>
      <c r="H23" s="8">
        <f t="shared" si="6"/>
        <v>13.167992535306421</v>
      </c>
    </row>
    <row r="24" spans="1:8" x14ac:dyDescent="0.3">
      <c r="A24" s="3">
        <v>2100</v>
      </c>
      <c r="B24" s="3">
        <f t="shared" si="7"/>
        <v>1000</v>
      </c>
      <c r="C24" s="4">
        <f t="shared" si="8"/>
        <v>1.6923076923076921</v>
      </c>
      <c r="D24" s="6">
        <f t="shared" si="2"/>
        <v>0.52631578947368418</v>
      </c>
      <c r="E24" s="8">
        <f t="shared" si="3"/>
        <v>3.8498480202188272</v>
      </c>
      <c r="F24" s="8">
        <f t="shared" si="4"/>
        <v>2017.1546840484827</v>
      </c>
      <c r="G24" s="8">
        <f t="shared" si="5"/>
        <v>6.0514640521454481</v>
      </c>
      <c r="H24" s="8">
        <f t="shared" si="6"/>
        <v>16.137237472387863</v>
      </c>
    </row>
    <row r="25" spans="1:8" x14ac:dyDescent="0.3">
      <c r="A25" s="3">
        <v>2200</v>
      </c>
      <c r="B25" s="3">
        <f t="shared" si="7"/>
        <v>1100</v>
      </c>
      <c r="C25" s="4">
        <f t="shared" si="8"/>
        <v>1.7728937728937728</v>
      </c>
      <c r="D25" s="6">
        <f t="shared" si="2"/>
        <v>0.57894736842105265</v>
      </c>
      <c r="E25" s="8">
        <f t="shared" si="3"/>
        <v>4.6793801897907317</v>
      </c>
      <c r="F25" s="8">
        <f t="shared" si="4"/>
        <v>2451.7938419147085</v>
      </c>
      <c r="G25" s="8">
        <f t="shared" si="5"/>
        <v>7.3553815257441251</v>
      </c>
      <c r="H25" s="8">
        <f t="shared" si="6"/>
        <v>19.614350735317668</v>
      </c>
    </row>
    <row r="26" spans="1:8" x14ac:dyDescent="0.3">
      <c r="A26" s="3">
        <v>2300</v>
      </c>
      <c r="B26" s="3">
        <f t="shared" si="7"/>
        <v>1200</v>
      </c>
      <c r="C26" s="4">
        <f t="shared" si="8"/>
        <v>1.8534798534798533</v>
      </c>
      <c r="D26" s="6">
        <f t="shared" si="2"/>
        <v>0.63157894736842102</v>
      </c>
      <c r="E26" s="8">
        <f t="shared" si="3"/>
        <v>5.6507979643312671</v>
      </c>
      <c r="F26" s="8">
        <f t="shared" si="4"/>
        <v>2960.7749507250801</v>
      </c>
      <c r="G26" s="8">
        <f t="shared" si="5"/>
        <v>8.8823248521752411</v>
      </c>
      <c r="H26" s="8">
        <f t="shared" si="6"/>
        <v>23.686199605800642</v>
      </c>
    </row>
    <row r="27" spans="1:8" x14ac:dyDescent="0.3">
      <c r="A27" s="3">
        <v>2400</v>
      </c>
      <c r="B27" s="3">
        <f t="shared" si="7"/>
        <v>1300</v>
      </c>
      <c r="C27" s="4">
        <f t="shared" si="8"/>
        <v>1.9340659340659341</v>
      </c>
      <c r="D27" s="6">
        <f t="shared" si="2"/>
        <v>0.68421052631578949</v>
      </c>
      <c r="E27" s="8">
        <f t="shared" si="3"/>
        <v>6.7883698720973999</v>
      </c>
      <c r="F27" s="8">
        <f t="shared" si="4"/>
        <v>3556.8136748880138</v>
      </c>
      <c r="G27" s="8">
        <f t="shared" si="5"/>
        <v>10.67044102466404</v>
      </c>
      <c r="H27" s="8">
        <f t="shared" si="6"/>
        <v>28.454509399104108</v>
      </c>
    </row>
    <row r="28" spans="1:8" x14ac:dyDescent="0.3">
      <c r="A28" s="3">
        <v>2500</v>
      </c>
      <c r="B28" s="3">
        <f t="shared" si="7"/>
        <v>1400</v>
      </c>
      <c r="C28" s="4">
        <f t="shared" si="8"/>
        <v>2.0146520146520146</v>
      </c>
      <c r="D28" s="6">
        <f t="shared" si="2"/>
        <v>0.73684210526315785</v>
      </c>
      <c r="E28" s="8">
        <f t="shared" si="3"/>
        <v>8.1205154012964584</v>
      </c>
      <c r="F28" s="8">
        <f t="shared" si="4"/>
        <v>4254.8006031889881</v>
      </c>
      <c r="G28" s="8">
        <f t="shared" si="5"/>
        <v>12.764401809566964</v>
      </c>
      <c r="H28" s="8">
        <f t="shared" si="6"/>
        <v>34.038404825511904</v>
      </c>
    </row>
    <row r="29" spans="1:8" x14ac:dyDescent="0.3">
      <c r="A29" s="3">
        <v>2600</v>
      </c>
      <c r="B29" s="3">
        <f t="shared" si="7"/>
        <v>1500</v>
      </c>
      <c r="C29" s="4">
        <f t="shared" si="8"/>
        <v>2.0952380952380949</v>
      </c>
      <c r="D29" s="6">
        <f t="shared" si="2"/>
        <v>0.78947368421052633</v>
      </c>
      <c r="E29" s="8">
        <f t="shared" si="3"/>
        <v>9.6805149923991145</v>
      </c>
      <c r="F29" s="8">
        <f t="shared" si="4"/>
        <v>5072.173254207969</v>
      </c>
      <c r="G29" s="8">
        <f t="shared" si="5"/>
        <v>15.216519762623907</v>
      </c>
      <c r="H29" s="8">
        <f t="shared" si="6"/>
        <v>40.57738603366375</v>
      </c>
    </row>
    <row r="30" spans="1:8" x14ac:dyDescent="0.3">
      <c r="A30" s="3">
        <v>2700</v>
      </c>
      <c r="B30" s="3">
        <f t="shared" si="7"/>
        <v>1600</v>
      </c>
      <c r="C30" s="4">
        <f t="shared" si="8"/>
        <v>2.1758241758241756</v>
      </c>
      <c r="D30" s="6">
        <f t="shared" si="2"/>
        <v>0.84210526315789469</v>
      </c>
      <c r="E30" s="8">
        <f t="shared" si="3"/>
        <v>11.507341469611145</v>
      </c>
      <c r="F30" s="8">
        <f t="shared" si="4"/>
        <v>6029.3517106298877</v>
      </c>
      <c r="G30" s="8">
        <f t="shared" si="5"/>
        <v>18.088055131889664</v>
      </c>
      <c r="H30" s="8">
        <f t="shared" si="6"/>
        <v>48.2348136850391</v>
      </c>
    </row>
    <row r="31" spans="1:8" x14ac:dyDescent="0.3">
      <c r="A31" s="3">
        <v>2800</v>
      </c>
      <c r="B31" s="3">
        <f t="shared" si="7"/>
        <v>1700</v>
      </c>
      <c r="C31" s="4">
        <f t="shared" si="8"/>
        <v>2.2564102564102564</v>
      </c>
      <c r="D31" s="6">
        <f t="shared" si="2"/>
        <v>0.89473684210526316</v>
      </c>
      <c r="E31" s="8">
        <f t="shared" si="3"/>
        <v>13.646633682812302</v>
      </c>
      <c r="F31" s="8">
        <f t="shared" si="4"/>
        <v>7150.248765719839</v>
      </c>
      <c r="G31" s="8">
        <f t="shared" si="5"/>
        <v>21.450746297159515</v>
      </c>
      <c r="H31" s="8">
        <f t="shared" si="6"/>
        <v>57.201990125758712</v>
      </c>
    </row>
    <row r="32" spans="1:8" x14ac:dyDescent="0.3">
      <c r="A32" s="3">
        <v>2900</v>
      </c>
      <c r="B32" s="3">
        <f t="shared" si="7"/>
        <v>1800</v>
      </c>
      <c r="C32" s="4">
        <f t="shared" si="8"/>
        <v>2.3369963369963371</v>
      </c>
      <c r="D32" s="6">
        <f t="shared" si="2"/>
        <v>0.94736842105263153</v>
      </c>
      <c r="E32" s="8">
        <f t="shared" si="3"/>
        <v>16.151836684056047</v>
      </c>
      <c r="F32" s="8">
        <f t="shared" si="4"/>
        <v>8462.8673267413451</v>
      </c>
      <c r="G32" s="8">
        <f t="shared" si="5"/>
        <v>25.388601980224038</v>
      </c>
      <c r="H32" s="8">
        <f t="shared" si="6"/>
        <v>67.702938613930769</v>
      </c>
    </row>
    <row r="33" spans="1:8" x14ac:dyDescent="0.3">
      <c r="A33" s="3">
        <v>3000</v>
      </c>
      <c r="B33" s="3">
        <f t="shared" si="7"/>
        <v>1900</v>
      </c>
      <c r="C33" s="4">
        <f t="shared" si="8"/>
        <v>2.4175824175824174</v>
      </c>
      <c r="D33" s="6">
        <f t="shared" si="2"/>
        <v>1</v>
      </c>
      <c r="E33" s="8">
        <f t="shared" si="3"/>
        <v>19.085536923187668</v>
      </c>
      <c r="F33" s="8">
        <f t="shared" si="4"/>
        <v>10000</v>
      </c>
      <c r="G33" s="8">
        <f t="shared" si="5"/>
        <v>30</v>
      </c>
      <c r="H33" s="8">
        <f t="shared" si="6"/>
        <v>80</v>
      </c>
    </row>
    <row r="34" spans="1:8" x14ac:dyDescent="0.3">
      <c r="A34" s="3">
        <v>3100</v>
      </c>
      <c r="B34" s="3">
        <f t="shared" si="7"/>
        <v>1900</v>
      </c>
      <c r="C34" s="4">
        <f t="shared" si="8"/>
        <v>2.4981684981684977</v>
      </c>
      <c r="D34" s="6">
        <f t="shared" si="2"/>
        <v>1</v>
      </c>
      <c r="E34" s="8">
        <f t="shared" si="3"/>
        <v>19.085536923187668</v>
      </c>
      <c r="F34" s="8">
        <f t="shared" si="4"/>
        <v>10000</v>
      </c>
      <c r="G34" s="8">
        <f t="shared" si="5"/>
        <v>30</v>
      </c>
      <c r="H34" s="8">
        <f t="shared" si="6"/>
        <v>80</v>
      </c>
    </row>
    <row r="35" spans="1:8" x14ac:dyDescent="0.3">
      <c r="A35" s="3">
        <v>3200</v>
      </c>
      <c r="B35" s="3">
        <f t="shared" si="7"/>
        <v>1900</v>
      </c>
      <c r="C35" s="4">
        <f t="shared" si="8"/>
        <v>2.5787545787545785</v>
      </c>
      <c r="D35" s="6">
        <f t="shared" si="2"/>
        <v>1</v>
      </c>
      <c r="E35" s="8">
        <f t="shared" si="3"/>
        <v>19.085536923187668</v>
      </c>
      <c r="F35" s="8">
        <f t="shared" si="4"/>
        <v>10000</v>
      </c>
      <c r="G35" s="8">
        <f>(E35/$E$33)*$K$7</f>
        <v>30</v>
      </c>
      <c r="H35" s="8">
        <f t="shared" si="6"/>
        <v>80</v>
      </c>
    </row>
    <row r="36" spans="1:8" x14ac:dyDescent="0.3">
      <c r="A36" s="3">
        <v>3300</v>
      </c>
      <c r="B36" s="3">
        <f t="shared" si="7"/>
        <v>1900</v>
      </c>
      <c r="C36" s="4">
        <f t="shared" si="8"/>
        <v>2.6593406593406592</v>
      </c>
      <c r="D36" s="6">
        <f t="shared" si="2"/>
        <v>1</v>
      </c>
      <c r="E36" s="8">
        <f t="shared" si="3"/>
        <v>19.085536923187668</v>
      </c>
      <c r="F36" s="8">
        <f t="shared" si="4"/>
        <v>10000</v>
      </c>
      <c r="G36" s="8">
        <f t="shared" si="5"/>
        <v>30</v>
      </c>
      <c r="H36" s="8">
        <f t="shared" si="6"/>
        <v>80</v>
      </c>
    </row>
    <row r="37" spans="1:8" x14ac:dyDescent="0.3">
      <c r="A37" s="3">
        <v>3400</v>
      </c>
      <c r="B37" s="3">
        <f t="shared" si="7"/>
        <v>1900</v>
      </c>
      <c r="C37" s="4">
        <f t="shared" si="8"/>
        <v>2.73992673992674</v>
      </c>
      <c r="D37" s="6">
        <f t="shared" si="2"/>
        <v>1</v>
      </c>
      <c r="E37" s="8">
        <f t="shared" si="3"/>
        <v>19.085536923187668</v>
      </c>
      <c r="F37" s="8">
        <f t="shared" si="4"/>
        <v>10000</v>
      </c>
      <c r="G37" s="8">
        <f t="shared" si="5"/>
        <v>30</v>
      </c>
      <c r="H37" s="8">
        <f t="shared" si="6"/>
        <v>80</v>
      </c>
    </row>
    <row r="38" spans="1:8" x14ac:dyDescent="0.3">
      <c r="A38" s="3">
        <v>3500</v>
      </c>
      <c r="B38" s="3">
        <f t="shared" si="7"/>
        <v>1900</v>
      </c>
      <c r="C38" s="4">
        <f t="shared" si="8"/>
        <v>2.8205128205128203</v>
      </c>
      <c r="D38" s="6">
        <f t="shared" si="2"/>
        <v>1</v>
      </c>
      <c r="E38" s="8">
        <f t="shared" si="3"/>
        <v>19.085536923187668</v>
      </c>
      <c r="F38" s="8">
        <f t="shared" si="4"/>
        <v>10000</v>
      </c>
      <c r="G38" s="8">
        <f t="shared" si="5"/>
        <v>30</v>
      </c>
      <c r="H38" s="8">
        <f t="shared" si="6"/>
        <v>80</v>
      </c>
    </row>
    <row r="39" spans="1:8" x14ac:dyDescent="0.3">
      <c r="A39" s="3">
        <v>3600</v>
      </c>
      <c r="B39" s="3">
        <f t="shared" si="7"/>
        <v>1900</v>
      </c>
      <c r="C39" s="4">
        <f t="shared" si="8"/>
        <v>2.901098901098901</v>
      </c>
      <c r="D39" s="6">
        <f t="shared" si="2"/>
        <v>1</v>
      </c>
      <c r="E39" s="8">
        <f t="shared" si="3"/>
        <v>19.085536923187668</v>
      </c>
      <c r="F39" s="8">
        <f t="shared" si="4"/>
        <v>10000</v>
      </c>
      <c r="G39" s="8">
        <f t="shared" si="5"/>
        <v>30</v>
      </c>
      <c r="H39" s="8">
        <f t="shared" si="6"/>
        <v>80</v>
      </c>
    </row>
    <row r="40" spans="1:8" x14ac:dyDescent="0.3">
      <c r="A40" s="3">
        <v>3700</v>
      </c>
      <c r="B40" s="3">
        <f t="shared" si="7"/>
        <v>1900</v>
      </c>
      <c r="C40" s="4">
        <f t="shared" si="8"/>
        <v>2.9816849816849818</v>
      </c>
      <c r="D40" s="6">
        <f t="shared" si="2"/>
        <v>1</v>
      </c>
      <c r="E40" s="8">
        <f t="shared" si="3"/>
        <v>19.085536923187668</v>
      </c>
      <c r="F40" s="8">
        <f t="shared" si="4"/>
        <v>10000</v>
      </c>
      <c r="G40" s="8">
        <f t="shared" si="5"/>
        <v>30</v>
      </c>
      <c r="H40" s="8">
        <f t="shared" si="6"/>
        <v>80</v>
      </c>
    </row>
    <row r="41" spans="1:8" x14ac:dyDescent="0.3">
      <c r="A41" s="3">
        <v>3800</v>
      </c>
      <c r="B41" s="3">
        <f t="shared" si="7"/>
        <v>1900</v>
      </c>
      <c r="C41" s="4">
        <f t="shared" si="8"/>
        <v>3.062271062271062</v>
      </c>
      <c r="D41" s="6">
        <f t="shared" si="2"/>
        <v>1</v>
      </c>
      <c r="E41" s="8">
        <f t="shared" si="3"/>
        <v>19.085536923187668</v>
      </c>
      <c r="F41" s="8">
        <f t="shared" si="4"/>
        <v>10000</v>
      </c>
      <c r="G41" s="8">
        <f t="shared" si="5"/>
        <v>30</v>
      </c>
      <c r="H41" s="8">
        <f t="shared" si="6"/>
        <v>80</v>
      </c>
    </row>
    <row r="42" spans="1:8" x14ac:dyDescent="0.3">
      <c r="A42" s="3">
        <v>3900</v>
      </c>
      <c r="B42" s="3">
        <f t="shared" si="7"/>
        <v>1900</v>
      </c>
      <c r="C42" s="4">
        <f t="shared" si="8"/>
        <v>3.1428571428571423</v>
      </c>
      <c r="D42" s="6">
        <f t="shared" si="2"/>
        <v>1</v>
      </c>
      <c r="E42" s="8">
        <f t="shared" si="3"/>
        <v>19.085536923187668</v>
      </c>
      <c r="F42" s="8">
        <f t="shared" si="4"/>
        <v>10000</v>
      </c>
      <c r="G42" s="8">
        <f t="shared" si="5"/>
        <v>30</v>
      </c>
      <c r="H42" s="8">
        <f t="shared" si="6"/>
        <v>80</v>
      </c>
    </row>
    <row r="43" spans="1:8" x14ac:dyDescent="0.3">
      <c r="A43" s="3">
        <v>4000</v>
      </c>
      <c r="B43" s="3">
        <f t="shared" si="7"/>
        <v>1900</v>
      </c>
      <c r="C43" s="4">
        <f t="shared" si="8"/>
        <v>3.2234432234432231</v>
      </c>
      <c r="D43" s="6">
        <f t="shared" si="2"/>
        <v>1</v>
      </c>
      <c r="E43" s="8">
        <f t="shared" si="3"/>
        <v>19.085536923187668</v>
      </c>
      <c r="F43" s="8">
        <f t="shared" si="4"/>
        <v>10000</v>
      </c>
      <c r="G43" s="8">
        <f t="shared" si="5"/>
        <v>30</v>
      </c>
      <c r="H43" s="8">
        <f t="shared" si="6"/>
        <v>80</v>
      </c>
    </row>
    <row r="44" spans="1:8" x14ac:dyDescent="0.3">
      <c r="A44" s="3">
        <v>4095</v>
      </c>
      <c r="B44" s="3">
        <f t="shared" si="7"/>
        <v>1900</v>
      </c>
      <c r="C44" s="4">
        <f t="shared" si="8"/>
        <v>3.3</v>
      </c>
      <c r="D44" s="6">
        <f t="shared" si="2"/>
        <v>1</v>
      </c>
      <c r="E44" s="8">
        <f t="shared" si="3"/>
        <v>19.085536923187668</v>
      </c>
      <c r="F44" s="8">
        <f t="shared" si="4"/>
        <v>10000</v>
      </c>
      <c r="G44" s="8">
        <f t="shared" si="5"/>
        <v>30</v>
      </c>
      <c r="H44" s="8">
        <f t="shared" si="6"/>
        <v>80</v>
      </c>
    </row>
  </sheetData>
  <mergeCells count="1">
    <mergeCell ref="A1:H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C21" zoomScale="145" zoomScaleNormal="145" workbookViewId="0">
      <selection activeCell="N25" sqref="N2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Tables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Chen</dc:creator>
  <cp:lastModifiedBy>John Chen</cp:lastModifiedBy>
  <dcterms:created xsi:type="dcterms:W3CDTF">2017-03-04T22:59:00Z</dcterms:created>
  <dcterms:modified xsi:type="dcterms:W3CDTF">2017-04-04T05:40:11Z</dcterms:modified>
</cp:coreProperties>
</file>